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mc:AlternateContent xmlns:mc="http://schemas.openxmlformats.org/markup-compatibility/2006">
    <mc:Choice Requires="x15">
      <x15ac:absPath xmlns:x15ac="http://schemas.microsoft.com/office/spreadsheetml/2010/11/ac" url="D:\城市热力管道安全风险评估方法宣贯PPT-张玉成\"/>
    </mc:Choice>
  </mc:AlternateContent>
  <xr:revisionPtr revIDLastSave="0" documentId="8_{E08DA04F-8D66-429F-83EE-7F900C6024ED}" xr6:coauthVersionLast="47" xr6:coauthVersionMax="47" xr10:uidLastSave="{00000000-0000-0000-0000-000000000000}"/>
  <bookViews>
    <workbookView xWindow="-110" yWindow="-110" windowWidth="19420" windowHeight="10420" xr2:uid="{00000000-000D-0000-FFFF-FFFF00000000}"/>
  </bookViews>
  <sheets>
    <sheet name="114富力城D站户线" sheetId="3" r:id="rId1"/>
  </sheets>
  <calcPr calcId="191029"/>
</workbook>
</file>

<file path=xl/calcChain.xml><?xml version="1.0" encoding="utf-8"?>
<calcChain xmlns="http://schemas.openxmlformats.org/spreadsheetml/2006/main">
  <c r="E420" i="3" l="1"/>
  <c r="E419" i="3"/>
  <c r="E418" i="3"/>
  <c r="E417" i="3"/>
  <c r="E416" i="3"/>
  <c r="E415" i="3"/>
  <c r="E414" i="3"/>
  <c r="E413" i="3"/>
  <c r="E412" i="3"/>
  <c r="E411" i="3"/>
  <c r="E423" i="3" s="1"/>
  <c r="W29" i="3" s="1"/>
  <c r="W30" i="3" s="1"/>
  <c r="E406" i="3"/>
  <c r="E405" i="3"/>
  <c r="E404" i="3"/>
  <c r="E403" i="3"/>
  <c r="E402" i="3"/>
  <c r="E401" i="3"/>
  <c r="E407" i="3" s="1"/>
  <c r="V29" i="3" s="1"/>
  <c r="V30" i="3" s="1"/>
  <c r="E400" i="3"/>
  <c r="E399" i="3"/>
  <c r="E398" i="3"/>
  <c r="E397" i="3"/>
  <c r="E396" i="3"/>
  <c r="E395" i="3"/>
  <c r="E391" i="3"/>
  <c r="U29" i="3" s="1"/>
  <c r="U30" i="3" s="1"/>
  <c r="E390" i="3"/>
  <c r="E389" i="3"/>
  <c r="E388" i="3"/>
  <c r="E387" i="3"/>
  <c r="E386" i="3"/>
  <c r="E385" i="3"/>
  <c r="E380" i="3"/>
  <c r="E379" i="3"/>
  <c r="E378" i="3"/>
  <c r="E377" i="3"/>
  <c r="E376" i="3"/>
  <c r="E375" i="3"/>
  <c r="E374" i="3"/>
  <c r="E373" i="3"/>
  <c r="E372" i="3"/>
  <c r="E371" i="3"/>
  <c r="E381" i="3" s="1"/>
  <c r="T29" i="3" s="1"/>
  <c r="T30" i="3" s="1"/>
  <c r="E370" i="3"/>
  <c r="E365" i="3"/>
  <c r="E364" i="3"/>
  <c r="E363" i="3"/>
  <c r="E362" i="3"/>
  <c r="E361" i="3"/>
  <c r="E360" i="3"/>
  <c r="E359" i="3"/>
  <c r="E358" i="3"/>
  <c r="E357" i="3"/>
  <c r="E356" i="3"/>
  <c r="E366" i="3" s="1"/>
  <c r="S29" i="3" s="1"/>
  <c r="S30" i="3" s="1"/>
  <c r="E351" i="3"/>
  <c r="E350" i="3"/>
  <c r="E349" i="3"/>
  <c r="E348" i="3"/>
  <c r="E347" i="3"/>
  <c r="E346" i="3"/>
  <c r="E345" i="3"/>
  <c r="E344" i="3"/>
  <c r="E343" i="3"/>
  <c r="E342" i="3"/>
  <c r="E341" i="3"/>
  <c r="E340" i="3"/>
  <c r="E352" i="3" s="1"/>
  <c r="R29" i="3" s="1"/>
  <c r="R30" i="3" s="1"/>
  <c r="E335" i="3"/>
  <c r="E334" i="3"/>
  <c r="E333" i="3"/>
  <c r="E332" i="3"/>
  <c r="E331" i="3"/>
  <c r="E330" i="3"/>
  <c r="E329" i="3"/>
  <c r="E328" i="3"/>
  <c r="E327" i="3"/>
  <c r="E326" i="3"/>
  <c r="E336" i="3" s="1"/>
  <c r="Q29" i="3" s="1"/>
  <c r="Q30" i="3" s="1"/>
  <c r="E318" i="3"/>
  <c r="E317" i="3"/>
  <c r="E316" i="3"/>
  <c r="E315" i="3"/>
  <c r="E314" i="3"/>
  <c r="E313" i="3"/>
  <c r="E312" i="3"/>
  <c r="E311" i="3"/>
  <c r="E310" i="3"/>
  <c r="E321" i="3" s="1"/>
  <c r="P29" i="3" s="1"/>
  <c r="P30" i="3" s="1"/>
  <c r="E309" i="3"/>
  <c r="E304" i="3"/>
  <c r="E303" i="3"/>
  <c r="E302" i="3"/>
  <c r="E301" i="3"/>
  <c r="E300" i="3"/>
  <c r="E299" i="3"/>
  <c r="E298" i="3"/>
  <c r="E297" i="3"/>
  <c r="E296" i="3"/>
  <c r="E295" i="3"/>
  <c r="E294" i="3"/>
  <c r="E293" i="3"/>
  <c r="E305" i="3" s="1"/>
  <c r="O29" i="3" s="1"/>
  <c r="O30" i="3" s="1"/>
  <c r="E288" i="3"/>
  <c r="E287" i="3"/>
  <c r="E286" i="3"/>
  <c r="E285" i="3"/>
  <c r="E284" i="3"/>
  <c r="E283" i="3"/>
  <c r="E282" i="3"/>
  <c r="E281" i="3"/>
  <c r="E289" i="3" s="1"/>
  <c r="N29" i="3" s="1"/>
  <c r="N30" i="3" s="1"/>
  <c r="E276" i="3"/>
  <c r="E275" i="3"/>
  <c r="E274" i="3"/>
  <c r="E273" i="3"/>
  <c r="E272" i="3"/>
  <c r="E271" i="3"/>
  <c r="E270" i="3"/>
  <c r="E269" i="3"/>
  <c r="E277" i="3" s="1"/>
  <c r="M29" i="3" s="1"/>
  <c r="M30" i="3" s="1"/>
  <c r="M24" i="3" s="1"/>
  <c r="M23" i="3" s="1"/>
  <c r="E268" i="3"/>
  <c r="E263" i="3"/>
  <c r="E262" i="3"/>
  <c r="E261" i="3"/>
  <c r="E260" i="3"/>
  <c r="E259" i="3"/>
  <c r="E258" i="3"/>
  <c r="E257" i="3"/>
  <c r="E256" i="3"/>
  <c r="E255" i="3"/>
  <c r="E254" i="3"/>
  <c r="E264" i="3" s="1"/>
  <c r="L29" i="3" s="1"/>
  <c r="L30" i="3" s="1"/>
  <c r="E253" i="3"/>
  <c r="E248" i="3"/>
  <c r="E247" i="3"/>
  <c r="E246" i="3"/>
  <c r="E245" i="3"/>
  <c r="E244" i="3"/>
  <c r="E243" i="3"/>
  <c r="E242" i="3"/>
  <c r="E241" i="3"/>
  <c r="E240" i="3"/>
  <c r="E249" i="3" s="1"/>
  <c r="K29" i="3" s="1"/>
  <c r="K30" i="3" s="1"/>
  <c r="E235" i="3"/>
  <c r="E234" i="3"/>
  <c r="E233" i="3"/>
  <c r="E232" i="3"/>
  <c r="E231" i="3"/>
  <c r="E230" i="3"/>
  <c r="E229" i="3"/>
  <c r="E228" i="3"/>
  <c r="E227" i="3"/>
  <c r="E236" i="3" s="1"/>
  <c r="J29" i="3" s="1"/>
  <c r="J30" i="3" s="1"/>
  <c r="E222" i="3"/>
  <c r="E221" i="3"/>
  <c r="E220" i="3"/>
  <c r="E219" i="3"/>
  <c r="E218" i="3"/>
  <c r="E217" i="3"/>
  <c r="E216" i="3"/>
  <c r="E215" i="3"/>
  <c r="E214" i="3"/>
  <c r="E223" i="3" s="1"/>
  <c r="I29" i="3" s="1"/>
  <c r="I30" i="3" s="1"/>
  <c r="I24" i="3" s="1"/>
  <c r="I23" i="3" s="1"/>
  <c r="E213" i="3"/>
  <c r="E212" i="3"/>
  <c r="E206" i="3"/>
  <c r="E205" i="3"/>
  <c r="E204" i="3"/>
  <c r="E203" i="3"/>
  <c r="E202" i="3"/>
  <c r="E201" i="3"/>
  <c r="E200" i="3"/>
  <c r="E199" i="3"/>
  <c r="E207" i="3" s="1"/>
  <c r="W11" i="3" s="1"/>
  <c r="W12" i="3" s="1"/>
  <c r="E198" i="3"/>
  <c r="E197" i="3"/>
  <c r="E192" i="3"/>
  <c r="E191" i="3"/>
  <c r="E190" i="3"/>
  <c r="E189" i="3"/>
  <c r="E188" i="3"/>
  <c r="E187" i="3"/>
  <c r="E186" i="3"/>
  <c r="E185" i="3"/>
  <c r="E193" i="3" s="1"/>
  <c r="V11" i="3" s="1"/>
  <c r="V12" i="3" s="1"/>
  <c r="E184" i="3"/>
  <c r="E183" i="3"/>
  <c r="E182" i="3"/>
  <c r="E177" i="3"/>
  <c r="E176" i="3"/>
  <c r="E175" i="3"/>
  <c r="E174" i="3"/>
  <c r="E173" i="3"/>
  <c r="E172" i="3"/>
  <c r="E171" i="3"/>
  <c r="E170" i="3"/>
  <c r="E169" i="3"/>
  <c r="E168" i="3"/>
  <c r="E178" i="3" s="1"/>
  <c r="U11" i="3" s="1"/>
  <c r="U12" i="3" s="1"/>
  <c r="E163" i="3"/>
  <c r="E162" i="3"/>
  <c r="E161" i="3"/>
  <c r="E160" i="3"/>
  <c r="E159" i="3"/>
  <c r="E158" i="3"/>
  <c r="E157" i="3"/>
  <c r="E156" i="3"/>
  <c r="E155" i="3"/>
  <c r="E154" i="3"/>
  <c r="E164" i="3" s="1"/>
  <c r="T11" i="3" s="1"/>
  <c r="T12" i="3" s="1"/>
  <c r="E149" i="3"/>
  <c r="E148" i="3"/>
  <c r="E147" i="3"/>
  <c r="E146" i="3"/>
  <c r="E145" i="3"/>
  <c r="E144" i="3"/>
  <c r="E150" i="3" s="1"/>
  <c r="S11" i="3" s="1"/>
  <c r="S12" i="3" s="1"/>
  <c r="E139" i="3"/>
  <c r="E138" i="3"/>
  <c r="E137" i="3"/>
  <c r="E136" i="3"/>
  <c r="E135" i="3"/>
  <c r="E134" i="3"/>
  <c r="E133" i="3"/>
  <c r="E132" i="3"/>
  <c r="E140" i="3" s="1"/>
  <c r="R11" i="3" s="1"/>
  <c r="R12" i="3" s="1"/>
  <c r="R7" i="3" s="1"/>
  <c r="R6" i="3" s="1"/>
  <c r="E131" i="3"/>
  <c r="E130" i="3"/>
  <c r="E125" i="3"/>
  <c r="E124" i="3"/>
  <c r="E123" i="3"/>
  <c r="E122" i="3"/>
  <c r="E121" i="3"/>
  <c r="E120" i="3"/>
  <c r="E119" i="3"/>
  <c r="E118" i="3"/>
  <c r="E126" i="3" s="1"/>
  <c r="Q11" i="3" s="1"/>
  <c r="Q12" i="3" s="1"/>
  <c r="E113" i="3"/>
  <c r="E112" i="3"/>
  <c r="E111" i="3"/>
  <c r="E110" i="3"/>
  <c r="E109" i="3"/>
  <c r="E108" i="3"/>
  <c r="E107" i="3"/>
  <c r="E106" i="3"/>
  <c r="E105" i="3"/>
  <c r="E104" i="3"/>
  <c r="E114" i="3" s="1"/>
  <c r="P11" i="3" s="1"/>
  <c r="P12" i="3" s="1"/>
  <c r="E103" i="3"/>
  <c r="E98" i="3"/>
  <c r="E97" i="3"/>
  <c r="E96" i="3"/>
  <c r="E95" i="3"/>
  <c r="E94" i="3"/>
  <c r="E93" i="3"/>
  <c r="E92" i="3"/>
  <c r="E91" i="3"/>
  <c r="E99" i="3" s="1"/>
  <c r="O11" i="3" s="1"/>
  <c r="O12" i="3" s="1"/>
  <c r="E90" i="3"/>
  <c r="E89" i="3"/>
  <c r="E84" i="3"/>
  <c r="E83" i="3"/>
  <c r="E82" i="3"/>
  <c r="E81" i="3"/>
  <c r="E80" i="3"/>
  <c r="E79" i="3"/>
  <c r="E78" i="3"/>
  <c r="E77" i="3"/>
  <c r="E76" i="3"/>
  <c r="E75" i="3"/>
  <c r="E74" i="3"/>
  <c r="E73" i="3"/>
  <c r="E85" i="3" s="1"/>
  <c r="N11" i="3" s="1"/>
  <c r="N12" i="3" s="1"/>
  <c r="N7" i="3" s="1"/>
  <c r="N6" i="3" s="1"/>
  <c r="E68" i="3"/>
  <c r="E67" i="3"/>
  <c r="E66" i="3"/>
  <c r="E65" i="3"/>
  <c r="E64" i="3"/>
  <c r="E63" i="3"/>
  <c r="E62" i="3"/>
  <c r="E61" i="3"/>
  <c r="E69" i="3" s="1"/>
  <c r="M11" i="3" s="1"/>
  <c r="M12" i="3" s="1"/>
  <c r="E60" i="3"/>
  <c r="E55" i="3"/>
  <c r="E54" i="3"/>
  <c r="E53" i="3"/>
  <c r="E52" i="3"/>
  <c r="E51" i="3"/>
  <c r="E50" i="3"/>
  <c r="E49" i="3"/>
  <c r="E48" i="3"/>
  <c r="E47" i="3"/>
  <c r="E46" i="3"/>
  <c r="E56" i="3" s="1"/>
  <c r="L11" i="3" s="1"/>
  <c r="L12" i="3" s="1"/>
  <c r="E40" i="3"/>
  <c r="E39" i="3"/>
  <c r="E38" i="3"/>
  <c r="E37" i="3"/>
  <c r="E36" i="3"/>
  <c r="E35" i="3"/>
  <c r="E34" i="3"/>
  <c r="E33" i="3"/>
  <c r="E41" i="3" s="1"/>
  <c r="E32" i="3"/>
  <c r="E27" i="3"/>
  <c r="E26" i="3"/>
  <c r="E25" i="3"/>
  <c r="E24" i="3"/>
  <c r="E23" i="3"/>
  <c r="E22" i="3"/>
  <c r="E21" i="3"/>
  <c r="E20" i="3"/>
  <c r="E19" i="3"/>
  <c r="E28" i="3" s="1"/>
  <c r="J11" i="3" s="1"/>
  <c r="J12" i="3" s="1"/>
  <c r="E18" i="3"/>
  <c r="E17" i="3"/>
  <c r="E12" i="3"/>
  <c r="E11" i="3"/>
  <c r="E10" i="3"/>
  <c r="E9" i="3"/>
  <c r="E8" i="3"/>
  <c r="E7" i="3"/>
  <c r="E6" i="3"/>
  <c r="E5" i="3"/>
  <c r="E13" i="3" s="1"/>
  <c r="I11" i="3" s="1"/>
  <c r="I12" i="3" s="1"/>
  <c r="E4" i="3"/>
  <c r="E42" i="3" l="1"/>
  <c r="K11" i="3" s="1"/>
  <c r="K12" i="3" s="1"/>
  <c r="K7" i="3" s="1"/>
  <c r="K6" i="3" s="1"/>
  <c r="P7" i="3"/>
  <c r="P6" i="3" s="1"/>
  <c r="P24" i="3"/>
  <c r="P23" i="3" s="1"/>
  <c r="I7" i="3"/>
  <c r="I6" i="3" s="1"/>
  <c r="I13" i="3" s="1"/>
  <c r="T7" i="3"/>
  <c r="T6" i="3" s="1"/>
  <c r="S24" i="3"/>
  <c r="S23" i="3" s="1"/>
  <c r="I31" i="3" l="1"/>
  <c r="K38" i="3" s="1"/>
  <c r="J38" i="3"/>
  <c r="L36" i="3"/>
  <c r="L39" i="3"/>
  <c r="I38" i="3"/>
  <c r="K36" i="3"/>
  <c r="K39" i="3"/>
  <c r="J36" i="3"/>
  <c r="J37" i="3"/>
  <c r="I37" i="3"/>
  <c r="J39" i="3"/>
  <c r="L37" i="3"/>
  <c r="I36" i="3"/>
  <c r="I39" i="3"/>
  <c r="K37" i="3"/>
  <c r="L38" i="3"/>
</calcChain>
</file>

<file path=xl/sharedStrings.xml><?xml version="1.0" encoding="utf-8"?>
<sst xmlns="http://schemas.openxmlformats.org/spreadsheetml/2006/main" count="574" uniqueCount="323">
  <si>
    <t>失效可能性得分结果</t>
  </si>
  <si>
    <t>表B.1  中间层和底层影响因素失效可能性权重</t>
  </si>
  <si>
    <t>表A.1  管道本体缺陷调查项目与评分分值</t>
  </si>
  <si>
    <t>层次</t>
  </si>
  <si>
    <t>影响因素</t>
  </si>
  <si>
    <t>满分</t>
  </si>
  <si>
    <t>调查信息</t>
  </si>
  <si>
    <t>评分标准</t>
  </si>
  <si>
    <t>存在与否</t>
  </si>
  <si>
    <t>得分</t>
  </si>
  <si>
    <t>中间层</t>
  </si>
  <si>
    <t>设计及自身缺陷</t>
  </si>
  <si>
    <t>安装施工缺陷</t>
  </si>
  <si>
    <t>运行管理缺陷</t>
  </si>
  <si>
    <t>维修管理缺陷</t>
  </si>
  <si>
    <r>
      <rPr>
        <sz val="10.5"/>
        <color theme="1"/>
        <rFont val="Times New Roman"/>
        <family val="1"/>
      </rPr>
      <t>外力</t>
    </r>
    <r>
      <rPr>
        <sz val="10.5"/>
        <color theme="1"/>
        <rFont val="宋体"/>
        <charset val="134"/>
      </rPr>
      <t>破坏</t>
    </r>
  </si>
  <si>
    <t>结垢与腐蚀</t>
  </si>
  <si>
    <t>未采用符合国家、行业标准或规范的管道</t>
  </si>
  <si>
    <t>权重</t>
  </si>
  <si>
    <t>无针对管道缺陷的管理制度或管理措施</t>
  </si>
  <si>
    <r>
      <rPr>
        <i/>
        <sz val="10"/>
        <color theme="1"/>
        <rFont val="Times New Roman"/>
        <family val="1"/>
      </rPr>
      <t>α</t>
    </r>
    <r>
      <rPr>
        <i/>
        <vertAlign val="subscript"/>
        <sz val="10"/>
        <color theme="1"/>
        <rFont val="Times New Roman"/>
        <family val="1"/>
      </rPr>
      <t>i</t>
    </r>
  </si>
  <si>
    <t>文档管理制度不完善，存在管道出厂质量文件缺失的问题</t>
  </si>
  <si>
    <t>筛选出的中间层因素</t>
  </si>
  <si>
    <r>
      <rPr>
        <sz val="9"/>
        <color theme="1"/>
        <rFont val="宋体"/>
        <charset val="134"/>
      </rPr>
      <t>管道</t>
    </r>
    <r>
      <rPr>
        <sz val="9"/>
        <color theme="1"/>
        <rFont val="宋体"/>
        <charset val="134"/>
      </rPr>
      <t>本体</t>
    </r>
    <r>
      <rPr>
        <sz val="9"/>
        <color theme="1"/>
        <rFont val="宋体"/>
        <charset val="134"/>
      </rPr>
      <t>设计不合理</t>
    </r>
    <r>
      <rPr>
        <sz val="9"/>
        <color theme="1"/>
        <rFont val="宋体"/>
        <charset val="134"/>
      </rPr>
      <t>（如管道弯头半径不足、壁厚不足、折角无加强等）</t>
    </r>
  </si>
  <si>
    <t>中间层得分
（计算权重修正）</t>
  </si>
  <si>
    <t>管道存在制造缺陷</t>
  </si>
  <si>
    <t>底层</t>
  </si>
  <si>
    <t>管道本体缺陷</t>
  </si>
  <si>
    <t>管道附件缺陷</t>
  </si>
  <si>
    <t>管道本体安装施工质量缺陷</t>
  </si>
  <si>
    <t>管道敷设施工质量缺陷</t>
  </si>
  <si>
    <t>管道附件安装施工质量缺陷</t>
  </si>
  <si>
    <t>隐患识别情况</t>
  </si>
  <si>
    <t>运行处置情况</t>
  </si>
  <si>
    <t>维修计划及其执行有效性</t>
  </si>
  <si>
    <t>维修质量</t>
  </si>
  <si>
    <t>人为因素</t>
  </si>
  <si>
    <t>自然因素</t>
  </si>
  <si>
    <t>服役时间</t>
  </si>
  <si>
    <t>冲蚀或结垢</t>
  </si>
  <si>
    <r>
      <rPr>
        <sz val="9"/>
        <color theme="1"/>
        <rFont val="宋体"/>
        <charset val="134"/>
      </rPr>
      <t>保护层、保温层和防腐层失效</t>
    </r>
    <r>
      <rPr>
        <sz val="9"/>
        <color theme="1"/>
        <rFont val="宋体"/>
        <charset val="134"/>
      </rPr>
      <t>腐蚀影响</t>
    </r>
  </si>
  <si>
    <r>
      <rPr>
        <sz val="9"/>
        <color theme="1"/>
        <rFont val="宋体"/>
        <charset val="134"/>
      </rPr>
      <t>运行介质腐蚀</t>
    </r>
    <r>
      <rPr>
        <sz val="9"/>
        <color theme="1"/>
        <rFont val="宋体"/>
        <charset val="134"/>
      </rPr>
      <t>影响</t>
    </r>
  </si>
  <si>
    <r>
      <rPr>
        <sz val="9"/>
        <color theme="1"/>
        <rFont val="宋体"/>
        <charset val="134"/>
      </rPr>
      <t>存在</t>
    </r>
    <r>
      <rPr>
        <sz val="9"/>
        <color theme="1"/>
        <rFont val="宋体"/>
        <charset val="134"/>
      </rPr>
      <t>服役超过</t>
    </r>
    <r>
      <rPr>
        <sz val="9"/>
        <color theme="1"/>
        <rFont val="Times New Roman"/>
        <family val="1"/>
      </rPr>
      <t>20</t>
    </r>
    <r>
      <rPr>
        <sz val="9"/>
        <color theme="1"/>
        <rFont val="宋体"/>
        <charset val="134"/>
      </rPr>
      <t>年</t>
    </r>
    <r>
      <rPr>
        <sz val="9"/>
        <color theme="1"/>
        <rFont val="宋体"/>
        <charset val="134"/>
      </rPr>
      <t>且未进行有效检测</t>
    </r>
    <r>
      <rPr>
        <sz val="9"/>
        <color theme="1"/>
        <rFont val="宋体"/>
        <charset val="134"/>
      </rPr>
      <t>的管道</t>
    </r>
  </si>
  <si>
    <r>
      <rPr>
        <sz val="9"/>
        <color theme="1"/>
        <rFont val="宋体"/>
        <charset val="134"/>
      </rPr>
      <t>利旧管道选材</t>
    </r>
    <r>
      <rPr>
        <sz val="9"/>
        <color theme="1"/>
        <rFont val="宋体"/>
        <charset val="134"/>
      </rPr>
      <t>不当或</t>
    </r>
    <r>
      <rPr>
        <sz val="9"/>
        <color theme="1"/>
        <rFont val="宋体"/>
        <charset val="134"/>
      </rPr>
      <t>不符合</t>
    </r>
    <r>
      <rPr>
        <sz val="9"/>
        <color theme="1"/>
        <rFont val="宋体"/>
        <charset val="134"/>
      </rPr>
      <t>现行标准或</t>
    </r>
    <r>
      <rPr>
        <sz val="9"/>
        <color theme="1"/>
        <rFont val="宋体"/>
        <charset val="134"/>
      </rPr>
      <t>规范</t>
    </r>
    <r>
      <rPr>
        <sz val="9"/>
        <color theme="1"/>
        <rFont val="宋体"/>
        <charset val="134"/>
      </rPr>
      <t>要求</t>
    </r>
  </si>
  <si>
    <r>
      <rPr>
        <i/>
        <sz val="10"/>
        <color theme="1"/>
        <rFont val="Times New Roman"/>
        <family val="1"/>
      </rPr>
      <t>β</t>
    </r>
    <r>
      <rPr>
        <i/>
        <vertAlign val="subscript"/>
        <sz val="10"/>
        <color theme="1"/>
        <rFont val="宋体"/>
        <charset val="134"/>
      </rPr>
      <t>j</t>
    </r>
  </si>
  <si>
    <t>管道存在剧烈振动</t>
  </si>
  <si>
    <t>筛选出的底层因素</t>
  </si>
  <si>
    <t>管道运行参数偏离设计值（如超温超压）</t>
  </si>
  <si>
    <t>底层得分</t>
  </si>
  <si>
    <t>合计（累加）</t>
  </si>
  <si>
    <t>失效可能性得分</t>
  </si>
  <si>
    <t>注：本标准的评估所需数据或信息，应优采用相关书面资料或现场现状所提供的有关信息，当以上相关资料缺乏时，可选择现场人员或专家的实践经验，当以上条件均无法满足时，可采用同行业的类似经验或保守估测结果。以下各表填写过程中均遵守上述原则。</t>
  </si>
  <si>
    <t>表A.2  管道附件缺陷调查项目与评分分值</t>
  </si>
  <si>
    <t>未采用符合国家、行业标准或规范的管道附件</t>
  </si>
  <si>
    <t>无针对管道附件缺陷的管理制度或管理措施</t>
  </si>
  <si>
    <t>表B.2  中间层和底层影响因素失效后果严重性权重</t>
  </si>
  <si>
    <r>
      <rPr>
        <sz val="9"/>
        <color theme="1"/>
        <rFont val="宋体"/>
        <charset val="134"/>
      </rPr>
      <t>补偿器</t>
    </r>
    <r>
      <rPr>
        <sz val="9"/>
        <color theme="1"/>
        <rFont val="宋体"/>
        <charset val="134"/>
      </rPr>
      <t>、</t>
    </r>
    <r>
      <rPr>
        <sz val="9"/>
        <color theme="1"/>
        <rFont val="宋体"/>
        <charset val="134"/>
      </rPr>
      <t>支座（</t>
    </r>
    <r>
      <rPr>
        <sz val="9"/>
        <color theme="1"/>
        <rFont val="宋体"/>
        <charset val="134"/>
      </rPr>
      <t>架</t>
    </r>
    <r>
      <rPr>
        <sz val="9"/>
        <color theme="1"/>
        <rFont val="宋体"/>
        <charset val="134"/>
      </rPr>
      <t>）存在设计不符合规范</t>
    </r>
    <r>
      <rPr>
        <sz val="9"/>
        <color theme="1"/>
        <rFont val="宋体"/>
        <charset val="134"/>
      </rPr>
      <t>要求或</t>
    </r>
    <r>
      <rPr>
        <sz val="9"/>
        <color theme="1"/>
        <rFont val="宋体"/>
        <charset val="134"/>
      </rPr>
      <t>不合理</t>
    </r>
    <r>
      <rPr>
        <sz val="9"/>
        <color theme="1"/>
        <rFont val="宋体"/>
        <charset val="134"/>
      </rPr>
      <t>（种类选型不合理，数量不合理、排布方式不合理等）</t>
    </r>
  </si>
  <si>
    <r>
      <rPr>
        <sz val="9"/>
        <color theme="1"/>
        <rFont val="宋体"/>
        <charset val="134"/>
      </rPr>
      <t>法兰</t>
    </r>
    <r>
      <rPr>
        <sz val="9"/>
        <color theme="1"/>
        <rFont val="宋体"/>
        <charset val="134"/>
      </rPr>
      <t>、关断阀、</t>
    </r>
    <r>
      <rPr>
        <sz val="9"/>
        <color theme="1"/>
        <rFont val="宋体"/>
        <charset val="134"/>
      </rPr>
      <t>排气阀</t>
    </r>
    <r>
      <rPr>
        <sz val="9"/>
        <color theme="1"/>
        <rFont val="宋体"/>
        <charset val="134"/>
      </rPr>
      <t>、</t>
    </r>
    <r>
      <rPr>
        <sz val="9"/>
        <color theme="1"/>
        <rFont val="宋体"/>
        <charset val="134"/>
      </rPr>
      <t>疏水阀</t>
    </r>
    <r>
      <rPr>
        <sz val="9"/>
        <color theme="1"/>
        <rFont val="宋体"/>
        <charset val="134"/>
      </rPr>
      <t>、</t>
    </r>
    <r>
      <rPr>
        <sz val="9"/>
        <color theme="1"/>
        <rFont val="宋体"/>
        <charset val="134"/>
      </rPr>
      <t>泄水阀</t>
    </r>
    <r>
      <rPr>
        <sz val="9"/>
        <color theme="1"/>
        <rFont val="宋体"/>
        <charset val="134"/>
      </rPr>
      <t>等</t>
    </r>
    <r>
      <rPr>
        <sz val="9"/>
        <color theme="1"/>
        <rFont val="宋体"/>
        <charset val="134"/>
      </rPr>
      <t>设计不符合规范</t>
    </r>
    <r>
      <rPr>
        <sz val="9"/>
        <color theme="1"/>
        <rFont val="宋体"/>
        <charset val="134"/>
      </rPr>
      <t>要求或不合理</t>
    </r>
  </si>
  <si>
    <t>人员伤害</t>
  </si>
  <si>
    <t>环境破坏</t>
  </si>
  <si>
    <t>经济损失</t>
  </si>
  <si>
    <t>社会影响</t>
  </si>
  <si>
    <t>安全阀存在设计不合理问题</t>
  </si>
  <si>
    <t>补偿器本体或结构件热变形异常，存在明显弯曲、压缩、拉伸变形，以及焊缝开裂等状况</t>
  </si>
  <si>
    <r>
      <rPr>
        <i/>
        <sz val="10.5"/>
        <color theme="1"/>
        <rFont val="Times New Roman"/>
        <family val="1"/>
      </rPr>
      <t>α</t>
    </r>
    <r>
      <rPr>
        <i/>
        <vertAlign val="subscript"/>
        <sz val="10.5"/>
        <color theme="1"/>
        <rFont val="Times New Roman"/>
        <family val="1"/>
      </rPr>
      <t>i</t>
    </r>
  </si>
  <si>
    <r>
      <rPr>
        <sz val="9"/>
        <color theme="1"/>
        <rFont val="宋体"/>
        <charset val="134"/>
      </rPr>
      <t>支座（架）、</t>
    </r>
    <r>
      <rPr>
        <sz val="9"/>
        <color theme="1"/>
        <rFont val="宋体"/>
        <charset val="134"/>
      </rPr>
      <t>固定节、旁通阀、弯头、三通、异径管、法兰</t>
    </r>
    <r>
      <rPr>
        <sz val="9"/>
        <color theme="1"/>
        <rFont val="宋体"/>
        <charset val="134"/>
      </rPr>
      <t>等部件本体</t>
    </r>
    <r>
      <rPr>
        <sz val="9"/>
        <color theme="1"/>
        <rFont val="宋体"/>
        <charset val="134"/>
      </rPr>
      <t>存在</t>
    </r>
    <r>
      <rPr>
        <sz val="9"/>
        <color theme="1"/>
        <rFont val="宋体"/>
        <charset val="134"/>
      </rPr>
      <t>制造或施工</t>
    </r>
    <r>
      <rPr>
        <sz val="9"/>
        <color theme="1"/>
        <rFont val="宋体"/>
        <charset val="134"/>
      </rPr>
      <t>缺陷</t>
    </r>
  </si>
  <si>
    <r>
      <rPr>
        <sz val="9"/>
        <color theme="1"/>
        <rFont val="宋体"/>
        <charset val="134"/>
      </rPr>
      <t>关断阀、</t>
    </r>
    <r>
      <rPr>
        <sz val="9"/>
        <color theme="1"/>
        <rFont val="宋体"/>
        <charset val="134"/>
      </rPr>
      <t>排气阀、泄水阀</t>
    </r>
    <r>
      <rPr>
        <sz val="9"/>
        <color theme="1"/>
        <rFont val="宋体"/>
        <charset val="134"/>
      </rPr>
      <t>、</t>
    </r>
    <r>
      <rPr>
        <sz val="9"/>
        <color theme="1"/>
        <rFont val="宋体"/>
        <charset val="134"/>
      </rPr>
      <t>疏水阀</t>
    </r>
    <r>
      <rPr>
        <sz val="9"/>
        <color theme="1"/>
        <rFont val="宋体"/>
        <charset val="134"/>
      </rPr>
      <t>等</t>
    </r>
    <r>
      <rPr>
        <sz val="9"/>
        <color theme="1"/>
        <rFont val="宋体"/>
        <charset val="134"/>
      </rPr>
      <t>存在</t>
    </r>
    <r>
      <rPr>
        <u/>
        <sz val="9"/>
        <color theme="1"/>
        <rFont val="宋体"/>
        <charset val="134"/>
      </rPr>
      <t>使用</t>
    </r>
    <r>
      <rPr>
        <sz val="9"/>
        <color theme="1"/>
        <rFont val="宋体"/>
        <charset val="134"/>
      </rPr>
      <t>缺陷（如关闭不严等）或已无法使用</t>
    </r>
  </si>
  <si>
    <t>无针对法兰和排气阀、泄水阀或疏水阀的隐患记录或记录不完整</t>
  </si>
  <si>
    <t>经过区域人口密度</t>
  </si>
  <si>
    <t>经过地下或低洼空间</t>
  </si>
  <si>
    <t>次生灾害危险程度</t>
  </si>
  <si>
    <t>泄漏监测与防控能力</t>
  </si>
  <si>
    <t>环境敏感区域</t>
  </si>
  <si>
    <t>次生灾害环境威胁</t>
  </si>
  <si>
    <t>居民财产损失</t>
  </si>
  <si>
    <t>公共资产损失</t>
  </si>
  <si>
    <t>居民生活影响范围</t>
  </si>
  <si>
    <t>交通中断</t>
  </si>
  <si>
    <t>社会焦点或敏感区域</t>
  </si>
  <si>
    <t>次生灾害影响范围</t>
  </si>
  <si>
    <t>管道附件存在剧烈振动</t>
  </si>
  <si>
    <t>管道附件运行纪录偏离设计值（如超温超压）</t>
  </si>
  <si>
    <r>
      <rPr>
        <i/>
        <sz val="10.5"/>
        <color theme="1"/>
        <rFont val="Times New Roman"/>
        <family val="1"/>
      </rPr>
      <t>β</t>
    </r>
    <r>
      <rPr>
        <i/>
        <vertAlign val="subscript"/>
        <sz val="10.5"/>
        <color theme="1"/>
        <rFont val="宋体"/>
        <charset val="134"/>
      </rPr>
      <t>j</t>
    </r>
  </si>
  <si>
    <t>表A.3  管道本体安装施工质量缺陷调查项目与评分分值</t>
  </si>
  <si>
    <t>失效后果得分</t>
  </si>
  <si>
    <r>
      <rPr>
        <sz val="9"/>
        <color theme="1"/>
        <rFont val="宋体"/>
        <charset val="134"/>
      </rPr>
      <t>未按施工图纸施工（如改变路由、改变敷设方式、</t>
    </r>
    <r>
      <rPr>
        <sz val="9"/>
        <color theme="1"/>
        <rFont val="宋体"/>
        <charset val="134"/>
      </rPr>
      <t>改变管径、</t>
    </r>
    <r>
      <rPr>
        <sz val="9"/>
        <color theme="1"/>
        <rFont val="宋体"/>
        <charset val="134"/>
      </rPr>
      <t>改变坡度、转角、接头发泡等）</t>
    </r>
  </si>
  <si>
    <r>
      <rPr>
        <sz val="9"/>
        <color theme="1"/>
        <rFont val="宋体"/>
        <charset val="134"/>
      </rPr>
      <t>施工后未进行</t>
    </r>
    <r>
      <rPr>
        <sz val="9"/>
        <color theme="1"/>
        <rFont val="宋体"/>
        <charset val="134"/>
      </rPr>
      <t>竣工验收</t>
    </r>
    <r>
      <rPr>
        <sz val="9"/>
        <color theme="1"/>
        <rFont val="宋体"/>
        <charset val="134"/>
      </rPr>
      <t>即投用</t>
    </r>
  </si>
  <si>
    <t>安全等级评估结果</t>
  </si>
  <si>
    <t>施工后未完好恢复附属设施即投用</t>
  </si>
  <si>
    <r>
      <rPr>
        <sz val="11"/>
        <color theme="1"/>
        <rFont val="宋体"/>
        <charset val="134"/>
      </rPr>
      <t>安全等级矩阵</t>
    </r>
  </si>
  <si>
    <r>
      <rPr>
        <sz val="11"/>
        <color theme="1"/>
        <rFont val="宋体"/>
        <charset val="134"/>
      </rPr>
      <t>失效可能性等级</t>
    </r>
  </si>
  <si>
    <t>注：安全等级与颜色对应关系</t>
  </si>
  <si>
    <t>预制保温管接口未进行工序验收且未进行气密性试验</t>
  </si>
  <si>
    <t>A
Pf&lt;40</t>
  </si>
  <si>
    <t>B
40≤Pf&lt;60</t>
  </si>
  <si>
    <t>C
60≤Pf&lt;80</t>
  </si>
  <si>
    <t>D
80≤Pf&lt;100</t>
  </si>
  <si>
    <t>焊缝存在超标缺陷</t>
  </si>
  <si>
    <r>
      <rPr>
        <sz val="11"/>
        <color theme="1"/>
        <rFont val="宋体"/>
        <charset val="134"/>
      </rPr>
      <t>失效后果等级</t>
    </r>
  </si>
  <si>
    <r>
      <rPr>
        <sz val="11"/>
        <color theme="1"/>
        <rFont val="宋体"/>
        <charset val="134"/>
      </rPr>
      <t>Ⅰ</t>
    </r>
    <r>
      <rPr>
        <sz val="11"/>
        <color theme="1"/>
        <rFont val="Times New Roman"/>
        <family val="1"/>
      </rPr>
      <t xml:space="preserve">
Cf&lt;20</t>
    </r>
  </si>
  <si>
    <t>焊缝仅存在未超标缺陷，但数量较多且仍继续使用</t>
  </si>
  <si>
    <r>
      <rPr>
        <sz val="11"/>
        <color theme="1"/>
        <rFont val="宋体"/>
        <charset val="134"/>
      </rPr>
      <t>Ⅱ</t>
    </r>
    <r>
      <rPr>
        <sz val="11"/>
        <color theme="1"/>
        <rFont val="Times New Roman"/>
        <family val="1"/>
      </rPr>
      <t xml:space="preserve">
20≤Cf&lt;70</t>
    </r>
  </si>
  <si>
    <t>管道施工工程中存在强制对接的情况</t>
  </si>
  <si>
    <r>
      <rPr>
        <sz val="11"/>
        <color theme="1"/>
        <rFont val="宋体"/>
        <charset val="134"/>
      </rPr>
      <t>Ⅲ</t>
    </r>
    <r>
      <rPr>
        <sz val="11"/>
        <color theme="1"/>
        <rFont val="Times New Roman"/>
        <family val="1"/>
      </rPr>
      <t xml:space="preserve">
70≤Cf&lt;80</t>
    </r>
  </si>
  <si>
    <t>管道出厂质检材料不完备即进行施工安装</t>
  </si>
  <si>
    <r>
      <rPr>
        <sz val="11"/>
        <color theme="1"/>
        <rFont val="宋体"/>
        <charset val="134"/>
      </rPr>
      <t>Ⅳ</t>
    </r>
    <r>
      <rPr>
        <sz val="11"/>
        <color theme="1"/>
        <rFont val="Times New Roman"/>
        <family val="1"/>
      </rPr>
      <t xml:space="preserve">
80≤Cf&lt;100</t>
    </r>
  </si>
  <si>
    <r>
      <rPr>
        <sz val="9"/>
        <color theme="1"/>
        <rFont val="宋体"/>
        <charset val="134"/>
      </rPr>
      <t>施工、维修过程中</t>
    </r>
    <r>
      <rPr>
        <sz val="9"/>
        <color theme="1"/>
        <rFont val="宋体"/>
        <charset val="134"/>
      </rPr>
      <t>出现</t>
    </r>
    <r>
      <rPr>
        <sz val="9"/>
        <color theme="1"/>
        <rFont val="宋体"/>
        <charset val="134"/>
      </rPr>
      <t>破坏防腐层</t>
    </r>
    <r>
      <rPr>
        <sz val="9"/>
        <color theme="1"/>
        <rFont val="宋体"/>
        <charset val="134"/>
      </rPr>
      <t>、外护层</t>
    </r>
    <r>
      <rPr>
        <sz val="9"/>
        <color theme="1"/>
        <rFont val="宋体"/>
        <charset val="134"/>
      </rPr>
      <t>但未做修复即投用</t>
    </r>
  </si>
  <si>
    <r>
      <rPr>
        <sz val="9"/>
        <color theme="1"/>
        <rFont val="宋体"/>
        <charset val="134"/>
      </rPr>
      <t>施工、维修过程中</t>
    </r>
    <r>
      <rPr>
        <sz val="9"/>
        <color theme="1"/>
        <rFont val="宋体"/>
        <charset val="134"/>
      </rPr>
      <t>出现</t>
    </r>
    <r>
      <rPr>
        <sz val="9"/>
        <color theme="1"/>
        <rFont val="宋体"/>
        <charset val="134"/>
      </rPr>
      <t>破坏保温层但未做修复即投用</t>
    </r>
  </si>
  <si>
    <t>表A.4  管道敷设施工质量缺陷调查项目与评分分值</t>
  </si>
  <si>
    <r>
      <rPr>
        <sz val="9"/>
        <color theme="1"/>
        <rFont val="宋体"/>
        <charset val="134"/>
      </rPr>
      <t>管道敷设埋深未达到设计</t>
    </r>
    <r>
      <rPr>
        <sz val="9"/>
        <color theme="1"/>
        <rFont val="宋体"/>
        <charset val="134"/>
      </rPr>
      <t>规范</t>
    </r>
    <r>
      <rPr>
        <sz val="9"/>
        <color theme="1"/>
        <rFont val="宋体"/>
        <charset val="134"/>
      </rPr>
      <t>要求</t>
    </r>
  </si>
  <si>
    <r>
      <rPr>
        <sz val="9"/>
        <color theme="1"/>
        <rFont val="宋体"/>
        <charset val="134"/>
      </rPr>
      <t>管</t>
    </r>
    <r>
      <rPr>
        <sz val="9"/>
        <color theme="1"/>
        <rFont val="宋体"/>
        <charset val="134"/>
      </rPr>
      <t>道</t>
    </r>
    <r>
      <rPr>
        <sz val="9"/>
        <color theme="1"/>
        <rFont val="宋体"/>
        <charset val="134"/>
      </rPr>
      <t>敷设时，发现土壤土质情况与前期地勘报告有差异</t>
    </r>
  </si>
  <si>
    <r>
      <rPr>
        <sz val="9"/>
        <color theme="1"/>
        <rFont val="宋体"/>
        <charset val="134"/>
      </rPr>
      <t>管</t>
    </r>
    <r>
      <rPr>
        <sz val="9"/>
        <color theme="1"/>
        <rFont val="宋体"/>
        <charset val="134"/>
      </rPr>
      <t>道</t>
    </r>
    <r>
      <rPr>
        <sz val="9"/>
        <color theme="1"/>
        <rFont val="宋体"/>
        <charset val="134"/>
      </rPr>
      <t>基础</t>
    </r>
    <r>
      <rPr>
        <sz val="9"/>
        <color theme="1"/>
        <rFont val="宋体"/>
        <charset val="134"/>
      </rPr>
      <t>未</t>
    </r>
    <r>
      <rPr>
        <sz val="9"/>
        <color theme="1"/>
        <rFont val="宋体"/>
        <charset val="134"/>
      </rPr>
      <t>按要求进行加固</t>
    </r>
    <r>
      <rPr>
        <sz val="9"/>
        <color theme="1"/>
        <rFont val="宋体"/>
        <charset val="134"/>
      </rPr>
      <t>和地基</t>
    </r>
    <r>
      <rPr>
        <sz val="9"/>
        <color theme="1"/>
        <rFont val="宋体"/>
        <charset val="134"/>
      </rPr>
      <t>处理</t>
    </r>
  </si>
  <si>
    <t>管道周围存在或新增植被</t>
  </si>
  <si>
    <t>管道周围未按要求进行回填和夯实</t>
  </si>
  <si>
    <t>直埋管道上方未覆盖警示带</t>
  </si>
  <si>
    <r>
      <rPr>
        <sz val="9"/>
        <color theme="1"/>
        <rFont val="宋体"/>
        <charset val="134"/>
      </rPr>
      <t>管</t>
    </r>
    <r>
      <rPr>
        <sz val="9"/>
        <color theme="1"/>
        <rFont val="宋体"/>
        <charset val="134"/>
      </rPr>
      <t>道结构</t>
    </r>
    <r>
      <rPr>
        <sz val="9"/>
        <color theme="1"/>
        <rFont val="宋体"/>
        <charset val="134"/>
      </rPr>
      <t>施工未</t>
    </r>
    <r>
      <rPr>
        <sz val="9"/>
        <color theme="1"/>
        <rFont val="宋体"/>
        <charset val="134"/>
      </rPr>
      <t>满足</t>
    </r>
    <r>
      <rPr>
        <sz val="9"/>
        <color theme="1"/>
        <rFont val="宋体"/>
        <charset val="134"/>
      </rPr>
      <t>设计规范要求即投入使用</t>
    </r>
  </si>
  <si>
    <r>
      <rPr>
        <sz val="9"/>
        <color theme="1"/>
        <rFont val="黑体"/>
        <charset val="134"/>
      </rPr>
      <t>注：</t>
    </r>
    <r>
      <rPr>
        <sz val="9"/>
        <color theme="1"/>
        <rFont val="宋体"/>
        <charset val="134"/>
      </rPr>
      <t>管道结构易发生沉降、开裂等现象</t>
    </r>
  </si>
  <si>
    <t>管道竣工资料不完整。</t>
  </si>
  <si>
    <t xml:space="preserve"> </t>
  </si>
  <si>
    <t>表A.5  管道附件安装施工质量缺陷调查项目与评分分值</t>
  </si>
  <si>
    <t>管道附件安装质量未按相关标准进行严格控制即投入使用</t>
  </si>
  <si>
    <t>当管道附件与管道材料不同时，对其之间可能存在的严重且快速的腐蚀问题，或异种材料焊接缺陷问题未进行有效识别</t>
  </si>
  <si>
    <t>在施工质量验收时对管道附件未有明确的质量管控措施</t>
  </si>
  <si>
    <t>管道附件竣工资料不完整。</t>
  </si>
  <si>
    <t>表A.6  隐患识别情况调查项目与评分分值</t>
  </si>
  <si>
    <r>
      <rPr>
        <sz val="9"/>
        <color theme="1"/>
        <rFont val="宋体"/>
        <charset val="134"/>
      </rPr>
      <t>未制</t>
    </r>
    <r>
      <rPr>
        <sz val="9"/>
        <color theme="1"/>
        <rFont val="宋体"/>
        <charset val="134"/>
      </rPr>
      <t>定</t>
    </r>
    <r>
      <rPr>
        <sz val="9"/>
        <color theme="1"/>
        <rFont val="宋体"/>
        <charset val="134"/>
      </rPr>
      <t>隐患判断标准</t>
    </r>
  </si>
  <si>
    <t>对管道发生泄漏无有效的监测手段</t>
  </si>
  <si>
    <t>未设置运行温度异常的监测或报警装置</t>
  </si>
  <si>
    <t>未设置运行压力异常的监测或报警装置</t>
  </si>
  <si>
    <r>
      <rPr>
        <sz val="9"/>
        <color theme="1"/>
        <rFont val="宋体"/>
        <charset val="134"/>
      </rPr>
      <t>未设置运行流量</t>
    </r>
    <r>
      <rPr>
        <sz val="9"/>
        <color theme="1"/>
        <rFont val="宋体"/>
        <charset val="134"/>
      </rPr>
      <t>异常</t>
    </r>
    <r>
      <rPr>
        <sz val="9"/>
        <color theme="1"/>
        <rFont val="宋体"/>
        <charset val="134"/>
      </rPr>
      <t>的监测或报警装置</t>
    </r>
  </si>
  <si>
    <t>未设置补水量异常的监测或报警装置</t>
  </si>
  <si>
    <r>
      <rPr>
        <sz val="9"/>
        <color theme="1"/>
        <rFont val="宋体"/>
        <charset val="134"/>
      </rPr>
      <t>未进行</t>
    </r>
    <r>
      <rPr>
        <sz val="9"/>
        <color theme="1"/>
        <rFont val="宋体"/>
        <charset val="134"/>
      </rPr>
      <t>定期巡检，包括未定期进行补偿器伸缩量观测、未定期进行滑动支座位移量观测等</t>
    </r>
  </si>
  <si>
    <t>表A.7  运行处置情况调查项目与评分分值</t>
  </si>
  <si>
    <r>
      <rPr>
        <sz val="9"/>
        <color theme="1"/>
        <rFont val="宋体"/>
        <charset val="134"/>
      </rPr>
      <t>未</t>
    </r>
    <r>
      <rPr>
        <sz val="9"/>
        <color theme="1"/>
        <rFont val="宋体"/>
        <charset val="134"/>
      </rPr>
      <t>制定</t>
    </r>
    <r>
      <rPr>
        <sz val="9"/>
        <color theme="1"/>
        <rFont val="宋体"/>
        <charset val="134"/>
      </rPr>
      <t>或执行运行管理规程</t>
    </r>
  </si>
  <si>
    <t>无运行温度异常的处置措施</t>
  </si>
  <si>
    <t>无运行压力异常的处置措施</t>
  </si>
  <si>
    <t>无运行流量异常的处置措施</t>
  </si>
  <si>
    <t>无补水量异常的处置措施</t>
  </si>
  <si>
    <t>无水质异常的处置措施</t>
  </si>
  <si>
    <t>管道曾出现过严重水锤现象</t>
  </si>
  <si>
    <t>管网内介质温度变化幅度未按调度指令所要求的幅度执行</t>
  </si>
  <si>
    <t>安全阀未按规定定期校验</t>
  </si>
  <si>
    <r>
      <rPr>
        <sz val="9"/>
        <color theme="1"/>
        <rFont val="宋体"/>
        <charset val="134"/>
      </rPr>
      <t>关断</t>
    </r>
    <r>
      <rPr>
        <sz val="9"/>
        <color theme="1"/>
        <rFont val="宋体"/>
        <charset val="134"/>
      </rPr>
      <t>阀</t>
    </r>
    <r>
      <rPr>
        <sz val="9"/>
        <color theme="1"/>
        <rFont val="宋体"/>
        <charset val="134"/>
      </rPr>
      <t>、</t>
    </r>
    <r>
      <rPr>
        <sz val="9"/>
        <color theme="1"/>
        <rFont val="宋体"/>
        <charset val="134"/>
      </rPr>
      <t>疏水阀、放水阀</t>
    </r>
    <r>
      <rPr>
        <sz val="9"/>
        <color theme="1"/>
        <rFont val="宋体"/>
        <charset val="134"/>
      </rPr>
      <t>等</t>
    </r>
    <r>
      <rPr>
        <sz val="9"/>
        <color theme="1"/>
        <rFont val="宋体"/>
        <charset val="134"/>
      </rPr>
      <t>工作状态未定期进行排查判断</t>
    </r>
  </si>
  <si>
    <t>表A.8  维修计划及执行有效性调查项目与评分分值</t>
  </si>
  <si>
    <r>
      <rPr>
        <sz val="9"/>
        <color theme="1"/>
        <rFont val="宋体"/>
        <charset val="134"/>
      </rPr>
      <t>未</t>
    </r>
    <r>
      <rPr>
        <sz val="9"/>
        <color theme="1"/>
        <rFont val="宋体"/>
        <charset val="134"/>
      </rPr>
      <t>制定</t>
    </r>
    <r>
      <rPr>
        <sz val="9"/>
        <color theme="1"/>
        <rFont val="宋体"/>
        <charset val="134"/>
      </rPr>
      <t>维修计划</t>
    </r>
  </si>
  <si>
    <r>
      <rPr>
        <sz val="9"/>
        <color theme="1"/>
        <rFont val="宋体"/>
        <charset val="134"/>
      </rPr>
      <t>在</t>
    </r>
    <r>
      <rPr>
        <sz val="9"/>
        <color theme="1"/>
        <rFont val="宋体"/>
        <charset val="134"/>
      </rPr>
      <t>制定</t>
    </r>
    <r>
      <rPr>
        <sz val="9"/>
        <color theme="1"/>
        <rFont val="宋体"/>
        <charset val="134"/>
      </rPr>
      <t>计划过程中，检验单位未及时向运行单位提供缺陷和潜在隐患信息</t>
    </r>
  </si>
  <si>
    <r>
      <rPr>
        <sz val="9"/>
        <color theme="1"/>
        <rFont val="宋体"/>
        <charset val="134"/>
      </rPr>
      <t>制定</t>
    </r>
    <r>
      <rPr>
        <sz val="9"/>
        <color theme="1"/>
        <rFont val="宋体"/>
        <charset val="134"/>
      </rPr>
      <t>计划时未参考检验单位的意见</t>
    </r>
  </si>
  <si>
    <r>
      <rPr>
        <sz val="9"/>
        <color theme="1"/>
        <rFont val="宋体"/>
        <charset val="134"/>
      </rPr>
      <t>制定</t>
    </r>
    <r>
      <rPr>
        <sz val="9"/>
        <color theme="1"/>
        <rFont val="宋体"/>
        <charset val="134"/>
      </rPr>
      <t>计划时未参考运行单位的缺陷管理信息</t>
    </r>
  </si>
  <si>
    <t>在维修执行过程中，原计划的部分维修内容无法执行</t>
  </si>
  <si>
    <r>
      <rPr>
        <sz val="9"/>
        <color theme="1"/>
        <rFont val="宋体"/>
        <charset val="134"/>
      </rPr>
      <t>维修计划经常由于因各种原因部分或整体被迫延期</t>
    </r>
    <r>
      <rPr>
        <sz val="9"/>
        <color theme="1"/>
        <rFont val="宋体"/>
        <charset val="134"/>
      </rPr>
      <t>实施</t>
    </r>
  </si>
  <si>
    <t>存在有明显缺陷而无法处理的情况</t>
  </si>
  <si>
    <t>对于焊接缺陷未采取及时的检验和修复措施</t>
  </si>
  <si>
    <r>
      <rPr>
        <sz val="9"/>
        <color theme="1"/>
        <rFont val="宋体"/>
        <charset val="134"/>
      </rPr>
      <t>缺乏正式的缺陷记录</t>
    </r>
    <r>
      <rPr>
        <sz val="9"/>
        <color theme="1"/>
        <rFont val="宋体"/>
        <charset val="134"/>
      </rPr>
      <t>及</t>
    </r>
    <r>
      <rPr>
        <sz val="9"/>
        <color theme="1"/>
        <rFont val="宋体"/>
        <charset val="134"/>
      </rPr>
      <t>措施，如缺陷管理台账等</t>
    </r>
  </si>
  <si>
    <t>表A.9  维修质量调查项目与评分分值</t>
  </si>
  <si>
    <r>
      <rPr>
        <sz val="9"/>
        <color theme="1"/>
        <rFont val="宋体"/>
        <charset val="134"/>
      </rPr>
      <t>维修</t>
    </r>
    <r>
      <rPr>
        <sz val="9"/>
        <color theme="1"/>
        <rFont val="宋体"/>
        <charset val="134"/>
      </rPr>
      <t>未执行</t>
    </r>
    <r>
      <rPr>
        <sz val="9"/>
        <color theme="1"/>
        <rFont val="宋体"/>
        <charset val="134"/>
      </rPr>
      <t>相关</t>
    </r>
    <r>
      <rPr>
        <sz val="9"/>
        <color theme="1"/>
        <rFont val="宋体"/>
        <charset val="134"/>
      </rPr>
      <t>技术</t>
    </r>
    <r>
      <rPr>
        <sz val="9"/>
        <color theme="1"/>
        <rFont val="宋体"/>
        <charset val="134"/>
      </rPr>
      <t>规范或标准</t>
    </r>
  </si>
  <si>
    <t>维修过程中缺少质量检验和管控</t>
  </si>
  <si>
    <t>维修后未进行验收即投入运行</t>
  </si>
  <si>
    <r>
      <rPr>
        <sz val="9"/>
        <color theme="1"/>
        <rFont val="宋体"/>
        <charset val="134"/>
      </rPr>
      <t>未对采取的应急或临时措施</t>
    </r>
    <r>
      <rPr>
        <sz val="9"/>
        <color theme="1"/>
        <rFont val="宋体"/>
        <charset val="134"/>
      </rPr>
      <t>制定</t>
    </r>
    <r>
      <rPr>
        <sz val="9"/>
        <color theme="1"/>
        <rFont val="宋体"/>
        <charset val="134"/>
      </rPr>
      <t>后续专项整改处置方案</t>
    </r>
  </si>
  <si>
    <t>表A.10  人为因素调查项目与评分分值</t>
  </si>
  <si>
    <t>管道、结构或周边土壤发生局部沉降</t>
  </si>
  <si>
    <r>
      <rPr>
        <sz val="9"/>
        <color theme="1"/>
        <rFont val="宋体"/>
        <charset val="134"/>
      </rPr>
      <t>管道穿越公路段出现公路</t>
    </r>
    <r>
      <rPr>
        <sz val="9"/>
        <color theme="1"/>
        <rFont val="宋体"/>
        <charset val="134"/>
      </rPr>
      <t>荷载</t>
    </r>
    <r>
      <rPr>
        <sz val="9"/>
        <color theme="1"/>
        <rFont val="宋体"/>
        <charset val="134"/>
      </rPr>
      <t>增加</t>
    </r>
  </si>
  <si>
    <t>管道上方或周围经常发生第三方施工作业且运行单位无法有效监管</t>
  </si>
  <si>
    <r>
      <rPr>
        <sz val="9"/>
        <color theme="1"/>
        <rFont val="宋体"/>
        <charset val="134"/>
      </rPr>
      <t>管道上方或周围移运土层</t>
    </r>
    <r>
      <rPr>
        <sz val="9"/>
        <color theme="1"/>
        <rFont val="宋体"/>
        <charset val="134"/>
      </rPr>
      <t>、冻土层厚度变化</t>
    </r>
  </si>
  <si>
    <t>管道上方或周围进行挖掘作业且无法进行有效管控</t>
  </si>
  <si>
    <t>管道上方堆积重物且无法进行有效管控</t>
  </si>
  <si>
    <t>管道上方存在建筑物、构筑物占压</t>
  </si>
  <si>
    <t>外来水侵蚀管道或破坏管道土层结构</t>
  </si>
  <si>
    <t>A.11  自然因素调查项目与评分分值</t>
  </si>
  <si>
    <t>地震烈度发生变化</t>
  </si>
  <si>
    <t>管道穿越地区存在台风经常性袭扰</t>
  </si>
  <si>
    <t>管道穿越地区存在洪水风险</t>
  </si>
  <si>
    <t>管道穿越地区存在泥石流滑坡风险或发生过类似灾害</t>
  </si>
  <si>
    <t>表A.12  服役时间调查项目与评分分值</t>
  </si>
  <si>
    <r>
      <rPr>
        <sz val="10.5"/>
        <color rgb="FF000000"/>
        <rFont val="宋体"/>
        <charset val="134"/>
      </rPr>
      <t>管道超期服役</t>
    </r>
    <r>
      <rPr>
        <sz val="10.5"/>
        <color rgb="FF000000"/>
        <rFont val="Times New Roman"/>
        <family val="1"/>
      </rPr>
      <t xml:space="preserve">
</t>
    </r>
    <r>
      <rPr>
        <sz val="10.5"/>
        <color rgb="FF000000"/>
        <rFont val="宋体"/>
        <charset val="134"/>
      </rPr>
      <t>注：指管道使用时间超过设计寿命</t>
    </r>
  </si>
  <si>
    <r>
      <rPr>
        <sz val="10.5"/>
        <color rgb="FF000000"/>
        <rFont val="宋体"/>
        <charset val="134"/>
      </rPr>
      <t>管道使用年限</t>
    </r>
    <r>
      <rPr>
        <sz val="10.5"/>
        <color rgb="FF000000"/>
        <rFont val="Times New Roman"/>
        <family val="1"/>
      </rPr>
      <t>T≤10</t>
    </r>
    <r>
      <rPr>
        <sz val="10.5"/>
        <color rgb="FF000000"/>
        <rFont val="宋体"/>
        <charset val="134"/>
      </rPr>
      <t>（年）</t>
    </r>
  </si>
  <si>
    <r>
      <rPr>
        <sz val="10.5"/>
        <color rgb="FF000000"/>
        <rFont val="宋体"/>
        <charset val="134"/>
      </rPr>
      <t>管道使用年限</t>
    </r>
    <r>
      <rPr>
        <sz val="10.5"/>
        <color rgb="FF000000"/>
        <rFont val="Times New Roman"/>
        <family val="1"/>
      </rPr>
      <t>10&lt;T≤20</t>
    </r>
  </si>
  <si>
    <t>√</t>
  </si>
  <si>
    <r>
      <rPr>
        <sz val="10.5"/>
        <color rgb="FF000000"/>
        <rFont val="宋体"/>
        <charset val="134"/>
      </rPr>
      <t>管道使用年限</t>
    </r>
    <r>
      <rPr>
        <sz val="10.5"/>
        <color rgb="FF000000"/>
        <rFont val="Times New Roman"/>
        <family val="1"/>
      </rPr>
      <t>20&lt;T≤30</t>
    </r>
  </si>
  <si>
    <r>
      <rPr>
        <sz val="10.5"/>
        <color rgb="FF000000"/>
        <rFont val="宋体"/>
        <charset val="134"/>
      </rPr>
      <t>管道使用年限</t>
    </r>
    <r>
      <rPr>
        <sz val="10.5"/>
        <color rgb="FF000000"/>
        <rFont val="Times New Roman"/>
        <family val="1"/>
      </rPr>
      <t>T</t>
    </r>
    <r>
      <rPr>
        <sz val="10.5"/>
        <color rgb="FF000000"/>
        <rFont val="宋体"/>
        <charset val="134"/>
      </rPr>
      <t>＞</t>
    </r>
    <r>
      <rPr>
        <sz val="10.5"/>
        <color rgb="FF000000"/>
        <rFont val="Times New Roman"/>
        <family val="1"/>
      </rPr>
      <t>30</t>
    </r>
  </si>
  <si>
    <r>
      <rPr>
        <sz val="10.5"/>
        <color rgb="FF000000"/>
        <rFont val="宋体"/>
        <charset val="134"/>
      </rPr>
      <t>有检测、实验数据证明管道平均减薄速率</t>
    </r>
    <r>
      <rPr>
        <sz val="10.5"/>
        <color rgb="FF000000"/>
        <rFont val="Times New Roman"/>
        <family val="1"/>
      </rPr>
      <t>≥0.254mm/y</t>
    </r>
  </si>
  <si>
    <t>3年内管道抢修频次
次为1次</t>
  </si>
  <si>
    <t>3年内管道抢修频次
次为2次</t>
  </si>
  <si>
    <r>
      <rPr>
        <sz val="10.5"/>
        <color rgb="FF000000"/>
        <rFont val="宋体"/>
        <charset val="134"/>
      </rPr>
      <t>3年内管道抢修频次
次为≥</t>
    </r>
    <r>
      <rPr>
        <sz val="10.5"/>
        <color rgb="FF000000"/>
        <rFont val="Times New Roman"/>
        <family val="1"/>
      </rPr>
      <t>3</t>
    </r>
    <r>
      <rPr>
        <sz val="10.5"/>
        <color rgb="FF000000"/>
        <rFont val="宋体"/>
        <charset val="134"/>
      </rPr>
      <t>次</t>
    </r>
  </si>
  <si>
    <t>注1：同一打分项中，括号内分值之间，以及括号内分值与非括号内分值之间为互斥项，不能同时得分；
注2：评估过程中，同一管段中存在不同使用年限的管道时，按照保守原则，以最大使用年限进行打分。</t>
  </si>
  <si>
    <t>表A.13  冲蚀或结垢调查项目与评分分值</t>
  </si>
  <si>
    <t>管道发生过内部结垢</t>
  </si>
  <si>
    <t>无针对结垢问题进行日常监测工作</t>
  </si>
  <si>
    <t>管道存在因走向形成的低点或拐点部位</t>
  </si>
  <si>
    <t>管道结垢淤堵引发压力明显波动</t>
  </si>
  <si>
    <r>
      <rPr>
        <sz val="9"/>
        <color theme="1"/>
        <rFont val="宋体"/>
        <charset val="134"/>
      </rPr>
      <t>管道公称直径</t>
    </r>
    <r>
      <rPr>
        <sz val="9"/>
        <color theme="1"/>
        <rFont val="Times New Roman"/>
        <family val="1"/>
      </rPr>
      <t>DN300</t>
    </r>
    <r>
      <rPr>
        <sz val="9"/>
        <color theme="1"/>
        <rFont val="宋体"/>
        <charset val="134"/>
      </rPr>
      <t>及</t>
    </r>
    <r>
      <rPr>
        <sz val="9"/>
        <color theme="1"/>
        <rFont val="宋体"/>
        <charset val="134"/>
      </rPr>
      <t>以下的管道曾发生过结垢、内部介质长期不流动或流量波动大等问题</t>
    </r>
  </si>
  <si>
    <t>管道存在停用、长期不流动的管段、盲端等</t>
  </si>
  <si>
    <t>管道使用前未经过冲洗清理</t>
  </si>
  <si>
    <r>
      <rPr>
        <sz val="9"/>
        <color theme="1"/>
        <rFont val="宋体"/>
        <charset val="134"/>
      </rPr>
      <t>管道</t>
    </r>
    <r>
      <rPr>
        <sz val="9"/>
        <color theme="1"/>
        <rFont val="宋体"/>
        <charset val="134"/>
      </rPr>
      <t>内</t>
    </r>
    <r>
      <rPr>
        <sz val="9"/>
        <color theme="1"/>
        <rFont val="宋体"/>
        <charset val="134"/>
      </rPr>
      <t>曾经发现过生物粘泥或泥沙</t>
    </r>
  </si>
  <si>
    <t>表A.14  保护层、保温层和防腐层失效腐蚀影响调查项目与评分分值</t>
  </si>
  <si>
    <t>管道及其管道附件保护层破损</t>
  </si>
  <si>
    <t>管道及其管道附件保温层失效</t>
  </si>
  <si>
    <r>
      <rPr>
        <sz val="9"/>
        <color theme="1"/>
        <rFont val="宋体"/>
        <charset val="134"/>
      </rPr>
      <t>未</t>
    </r>
    <r>
      <rPr>
        <sz val="9"/>
        <color theme="1"/>
        <rFont val="宋体"/>
        <charset val="134"/>
      </rPr>
      <t>定期</t>
    </r>
    <r>
      <rPr>
        <sz val="9"/>
        <color theme="1"/>
        <rFont val="宋体"/>
        <charset val="134"/>
      </rPr>
      <t>进行保护层</t>
    </r>
    <r>
      <rPr>
        <sz val="9"/>
        <color theme="1"/>
        <rFont val="宋体"/>
        <charset val="134"/>
      </rPr>
      <t>及</t>
    </r>
    <r>
      <rPr>
        <sz val="9"/>
        <color theme="1"/>
        <rFont val="宋体"/>
        <charset val="134"/>
      </rPr>
      <t>防腐层</t>
    </r>
    <r>
      <rPr>
        <sz val="9"/>
        <color theme="1"/>
        <rFont val="宋体"/>
        <charset val="134"/>
      </rPr>
      <t>破损，</t>
    </r>
    <r>
      <rPr>
        <sz val="9"/>
        <color theme="1"/>
        <rFont val="宋体"/>
        <charset val="134"/>
      </rPr>
      <t>保温层厚度、密度、吸水率等抽查检验</t>
    </r>
  </si>
  <si>
    <r>
      <rPr>
        <sz val="9"/>
        <color theme="1"/>
        <rFont val="宋体"/>
        <charset val="134"/>
      </rPr>
      <t>架空</t>
    </r>
    <r>
      <rPr>
        <sz val="9"/>
        <color theme="1"/>
        <rFont val="宋体"/>
        <charset val="134"/>
      </rPr>
      <t>与直埋</t>
    </r>
    <r>
      <rPr>
        <sz val="9"/>
        <color theme="1"/>
        <rFont val="宋体"/>
        <charset val="134"/>
      </rPr>
      <t>管道存在</t>
    </r>
    <r>
      <rPr>
        <sz val="9"/>
        <color theme="1"/>
        <rFont val="宋体"/>
        <charset val="134"/>
      </rPr>
      <t>连接</t>
    </r>
  </si>
  <si>
    <r>
      <rPr>
        <sz val="9"/>
        <color theme="1"/>
        <rFont val="宋体"/>
        <charset val="134"/>
      </rPr>
      <t>直埋管道</t>
    </r>
    <r>
      <rPr>
        <sz val="9"/>
        <color theme="1"/>
        <rFont val="宋体"/>
        <charset val="134"/>
      </rPr>
      <t>与</t>
    </r>
    <r>
      <rPr>
        <sz val="9"/>
        <color theme="1"/>
        <rFont val="宋体"/>
        <charset val="134"/>
      </rPr>
      <t>高压电缆</t>
    </r>
    <r>
      <rPr>
        <sz val="9"/>
        <color theme="1"/>
        <rFont val="宋体"/>
        <charset val="134"/>
      </rPr>
      <t>距离不符合标准要求</t>
    </r>
  </si>
  <si>
    <r>
      <rPr>
        <sz val="9"/>
        <color theme="1"/>
        <rFont val="宋体"/>
        <charset val="134"/>
      </rPr>
      <t>直埋管道</t>
    </r>
    <r>
      <rPr>
        <sz val="9"/>
        <color theme="1"/>
        <rFont val="宋体"/>
        <charset val="134"/>
      </rPr>
      <t>与</t>
    </r>
    <r>
      <rPr>
        <sz val="9"/>
        <color theme="1"/>
        <rFont val="宋体"/>
        <charset val="134"/>
      </rPr>
      <t>地铁</t>
    </r>
    <r>
      <rPr>
        <sz val="9"/>
        <color theme="1"/>
        <rFont val="宋体"/>
        <charset val="134"/>
      </rPr>
      <t>、铁路距离不符合标准要求</t>
    </r>
  </si>
  <si>
    <t>保温管道长期浸泡在水中</t>
  </si>
  <si>
    <r>
      <rPr>
        <sz val="9"/>
        <color theme="1"/>
        <rFont val="宋体"/>
        <charset val="134"/>
      </rPr>
      <t>穿墙部位管道</t>
    </r>
    <r>
      <rPr>
        <sz val="9"/>
        <color theme="1"/>
        <rFont val="宋体"/>
        <charset val="134"/>
      </rPr>
      <t>、管道</t>
    </r>
    <r>
      <rPr>
        <sz val="9"/>
        <color theme="1"/>
        <rFont val="宋体"/>
        <charset val="134"/>
      </rPr>
      <t>盲端未加保温或未采取</t>
    </r>
    <r>
      <rPr>
        <sz val="9"/>
        <color theme="1"/>
        <rFont val="宋体"/>
        <charset val="134"/>
      </rPr>
      <t>密封</t>
    </r>
    <r>
      <rPr>
        <sz val="9"/>
        <color theme="1"/>
        <rFont val="宋体"/>
        <charset val="134"/>
      </rPr>
      <t>保护</t>
    </r>
    <r>
      <rPr>
        <sz val="9"/>
        <color theme="1"/>
        <rFont val="宋体"/>
        <charset val="134"/>
      </rPr>
      <t>措施</t>
    </r>
  </si>
  <si>
    <t>检查室、管沟、穿墙部位漏水</t>
  </si>
  <si>
    <t>管道曾发生过严重外腐蚀</t>
  </si>
  <si>
    <t>管沟、检查室长期积水</t>
  </si>
  <si>
    <t>表A.15  运行介质腐蚀影响调查项目与评分分值</t>
  </si>
  <si>
    <r>
      <rPr>
        <sz val="9"/>
        <color theme="1"/>
        <rFont val="宋体"/>
        <charset val="134"/>
      </rPr>
      <t>未</t>
    </r>
    <r>
      <rPr>
        <sz val="9"/>
        <color theme="1"/>
        <rFont val="宋体"/>
        <charset val="134"/>
      </rPr>
      <t>制定</t>
    </r>
    <r>
      <rPr>
        <sz val="9"/>
        <color theme="1"/>
        <rFont val="宋体"/>
        <charset val="134"/>
      </rPr>
      <t>管网循环水水质管理制度</t>
    </r>
  </si>
  <si>
    <r>
      <rPr>
        <sz val="9"/>
        <color theme="1"/>
        <rFont val="宋体"/>
        <charset val="134"/>
      </rPr>
      <t>未</t>
    </r>
    <r>
      <rPr>
        <sz val="9"/>
        <color theme="1"/>
        <rFont val="宋体"/>
        <charset val="134"/>
      </rPr>
      <t>制定</t>
    </r>
    <r>
      <rPr>
        <sz val="9"/>
        <color theme="1"/>
        <rFont val="宋体"/>
        <charset val="134"/>
      </rPr>
      <t>管网补水水质管理制度</t>
    </r>
  </si>
  <si>
    <t>运行介质未进行含氧量监测或监测到管网水质含氧量升高现象</t>
  </si>
  <si>
    <t>运行操作中，存在使用自来水等非处理水进行补水的情况</t>
  </si>
  <si>
    <t>为满足负荷增大需求而提高管网运行温度</t>
  </si>
  <si>
    <t>管网水中曾发现大量滋生的藻类或细菌</t>
  </si>
  <si>
    <t>因工况不稳定造成温度波动频繁</t>
  </si>
  <si>
    <t>非供热期未进行保压水养护</t>
  </si>
  <si>
    <r>
      <rPr>
        <sz val="9"/>
        <color theme="1"/>
        <rFont val="宋体"/>
        <charset val="134"/>
      </rPr>
      <t>运行介质无定期检测报告</t>
    </r>
    <r>
      <rPr>
        <sz val="9"/>
        <color theme="1"/>
        <rFont val="Times New Roman"/>
        <family val="1"/>
      </rPr>
      <t xml:space="preserve"> </t>
    </r>
  </si>
  <si>
    <t>失效后果严重度得分结果</t>
  </si>
  <si>
    <t>表C.1  人口密度调查项目内容与评分分值</t>
  </si>
  <si>
    <t>管道上方有建筑（构）物占压并可能导致人员或设施受到影响（介质为热水）</t>
  </si>
  <si>
    <t>管道上方有建筑（构）物占压并可能导致人员或设施受到影响（介质为蒸汽）</t>
  </si>
  <si>
    <r>
      <rPr>
        <sz val="10.5"/>
        <color rgb="FF000000"/>
        <rFont val="宋体"/>
        <charset val="134"/>
      </rPr>
      <t>管道经过同一时间内聚集人数超过</t>
    </r>
    <r>
      <rPr>
        <sz val="10.5"/>
        <color rgb="FF000000"/>
        <rFont val="Times New Roman"/>
        <family val="1"/>
      </rPr>
      <t>50</t>
    </r>
    <r>
      <rPr>
        <sz val="10.5"/>
        <color rgb="FF000000"/>
        <rFont val="宋体"/>
        <charset val="134"/>
      </rPr>
      <t>人的公共活动场所（介质为热水）</t>
    </r>
  </si>
  <si>
    <r>
      <rPr>
        <sz val="10.5"/>
        <color rgb="FF000000"/>
        <rFont val="宋体"/>
        <charset val="134"/>
      </rPr>
      <t>管道经过同一时间内聚集人数超过</t>
    </r>
    <r>
      <rPr>
        <sz val="10.5"/>
        <color rgb="FF000000"/>
        <rFont val="Times New Roman"/>
        <family val="1"/>
      </rPr>
      <t>50</t>
    </r>
    <r>
      <rPr>
        <sz val="10.5"/>
        <color rgb="FF000000"/>
        <rFont val="宋体"/>
        <charset val="134"/>
      </rPr>
      <t>人的公共活动场所（介质为蒸汽）</t>
    </r>
  </si>
  <si>
    <t>管道经过交通主要干线（介质为热水）</t>
  </si>
  <si>
    <t>管道经过交通主要干线（介质为蒸汽）</t>
  </si>
  <si>
    <r>
      <rPr>
        <sz val="10.5"/>
        <color rgb="FF000000"/>
        <rFont val="宋体"/>
        <charset val="134"/>
      </rPr>
      <t>管道直径</t>
    </r>
    <r>
      <rPr>
        <sz val="10.5"/>
        <color rgb="FF000000"/>
        <rFont val="Times New Roman"/>
        <family val="1"/>
      </rPr>
      <t>D≤200</t>
    </r>
  </si>
  <si>
    <r>
      <rPr>
        <sz val="10.5"/>
        <color rgb="FF000000"/>
        <rFont val="宋体"/>
        <charset val="134"/>
      </rPr>
      <t>管道直径</t>
    </r>
    <r>
      <rPr>
        <sz val="10.5"/>
        <color rgb="FF000000"/>
        <rFont val="Times New Roman"/>
        <family val="1"/>
      </rPr>
      <t>200</t>
    </r>
    <r>
      <rPr>
        <sz val="10.5"/>
        <color rgb="FF000000"/>
        <rFont val="宋体"/>
        <charset val="134"/>
      </rPr>
      <t>＜</t>
    </r>
    <r>
      <rPr>
        <sz val="10.5"/>
        <color rgb="FF000000"/>
        <rFont val="Times New Roman"/>
        <family val="1"/>
      </rPr>
      <t>D≤500</t>
    </r>
  </si>
  <si>
    <t>管道直径500＜D≤800</t>
  </si>
  <si>
    <t>管道直径800＜D≤1000</t>
  </si>
  <si>
    <t>管道直径D＞1000</t>
  </si>
  <si>
    <t>注1：同一打分项中，括号内分值之间，以及括号内分值与非括号内分值之间为互斥项，不能同时得分；
注2 ：评估过程中，同一管段中存在多种管径时，按照保守原则，以最大公称直径主管道进行打分。</t>
  </si>
  <si>
    <t>表C.2  地下或低洼空间调查项目与评分分值</t>
  </si>
  <si>
    <t>管道与其他市政设施或建筑物本体及基础的安全间距不符合规范或标准</t>
  </si>
  <si>
    <t>管道在地下商场或车库等空间内敷设</t>
  </si>
  <si>
    <t>管道附近有地下通道、公路低洼地段、桥下涵洞</t>
  </si>
  <si>
    <t>表C.3  次生灾害危险程度调查项目与评分分值</t>
  </si>
  <si>
    <t>无周期性的次生灾害的人员伤害影响评估制度和管理文件</t>
  </si>
  <si>
    <t>热力管道与其他相邻管道达不到规范要求的安全距离，可能引发其发生次生人身伤害</t>
  </si>
  <si>
    <t>热力管道与燃气等易燃易爆类管道存在重叠交错的区域，可能引发其发生次生人身伤害</t>
  </si>
  <si>
    <t>热力管道与电力输配线路存在重叠交错的区域，可能引发其发生次生人生伤害</t>
  </si>
  <si>
    <t>表C.4  人员伤害相关的泄漏监测与防控能力调查项目与评分分值</t>
  </si>
  <si>
    <r>
      <rPr>
        <sz val="9"/>
        <color theme="1"/>
        <rFont val="宋体"/>
        <charset val="134"/>
      </rPr>
      <t>对于泄漏事故无有效的控制措施，或有措施但未形成明确的健康、安全与环境管理体系（</t>
    </r>
    <r>
      <rPr>
        <sz val="9"/>
        <color theme="1"/>
        <rFont val="Times New Roman"/>
        <family val="1"/>
      </rPr>
      <t>HSE</t>
    </r>
    <r>
      <rPr>
        <sz val="9"/>
        <color theme="1"/>
        <rFont val="宋体"/>
        <charset val="134"/>
      </rPr>
      <t>）管理文件（有在线泄漏监控）</t>
    </r>
  </si>
  <si>
    <r>
      <rPr>
        <sz val="9"/>
        <color theme="1"/>
        <rFont val="宋体"/>
        <charset val="134"/>
      </rPr>
      <t>对于泄漏事故无有效的控制措施，或有措施但未形成明确的健康、安全与环境管理体系（</t>
    </r>
    <r>
      <rPr>
        <sz val="9"/>
        <color theme="1"/>
        <rFont val="Times New Roman"/>
        <family val="1"/>
      </rPr>
      <t>HSE</t>
    </r>
    <r>
      <rPr>
        <sz val="9"/>
        <color theme="1"/>
        <rFont val="宋体"/>
        <charset val="134"/>
      </rPr>
      <t>）管理文件（无在线泄漏监控）</t>
    </r>
  </si>
  <si>
    <t>无人员伤亡控制相关管理文件</t>
  </si>
  <si>
    <t>无针对人身伤害事故的应急预案</t>
  </si>
  <si>
    <t>未定期组织应急演练</t>
  </si>
  <si>
    <t>存在事故无法及时处理的局部管道</t>
  </si>
  <si>
    <t>支户线或庭院管线巡检、巡视频次不符合规范或标准要求</t>
  </si>
  <si>
    <t>如泄漏不能事前预防，事后发现所需的响应时间 t＞60min，且有泄漏监测系统</t>
  </si>
  <si>
    <t>如泄漏不能事前预防，且无泄漏监测系统</t>
  </si>
  <si>
    <t>每次事故/事件之后，未进行事故/事件分析和调查</t>
  </si>
  <si>
    <t>注：同一打分项中，括号内分值与非括号内分值之间为互斥项，不能同时得分。</t>
  </si>
  <si>
    <t>表C.5  环境敏感区域调查项目与评分分值</t>
  </si>
  <si>
    <r>
      <rPr>
        <sz val="9"/>
        <color theme="1"/>
        <rFont val="宋体"/>
        <charset val="134"/>
      </rPr>
      <t>无</t>
    </r>
    <r>
      <rPr>
        <sz val="9"/>
        <color theme="1"/>
        <rFont val="宋体"/>
        <charset val="134"/>
      </rPr>
      <t>健康、安全与环境管理体系（</t>
    </r>
    <r>
      <rPr>
        <sz val="9"/>
        <color theme="1"/>
        <rFont val="Times New Roman"/>
        <family val="1"/>
      </rPr>
      <t>HSE</t>
    </r>
    <r>
      <rPr>
        <sz val="9"/>
        <color theme="1"/>
        <rFont val="宋体"/>
        <charset val="134"/>
      </rPr>
      <t>）管理文件</t>
    </r>
  </si>
  <si>
    <r>
      <rPr>
        <sz val="9"/>
        <color theme="1"/>
        <rFont val="宋体"/>
        <charset val="134"/>
      </rPr>
      <t>周边存在自然保护区</t>
    </r>
    <r>
      <rPr>
        <sz val="9"/>
        <color theme="1"/>
        <rFont val="宋体"/>
        <charset val="134"/>
      </rPr>
      <t>或重要矿产区，对水系统、动植物或重要资源产生影响</t>
    </r>
  </si>
  <si>
    <t>周边存在自来水厂或水源地，可能造成无法供给干净可用饮用水</t>
  </si>
  <si>
    <r>
      <rPr>
        <sz val="9"/>
        <color theme="1"/>
        <rFont val="宋体"/>
        <charset val="134"/>
      </rPr>
      <t>周边存在农业生产用地或绿地</t>
    </r>
    <r>
      <rPr>
        <sz val="9"/>
        <color theme="1"/>
        <rFont val="宋体"/>
        <charset val="134"/>
      </rPr>
      <t>，对地面植物生长产生不良影响</t>
    </r>
  </si>
  <si>
    <t>热力供水在未达到环保要求的情况下泄放或泄漏至禁止排放区域</t>
  </si>
  <si>
    <t>表C.6  次生灾害环境威胁调查项目与评分分值</t>
  </si>
  <si>
    <t>无周期性的次生灾害的环境影响评估制度和管理文件</t>
  </si>
  <si>
    <t>热力管道与其他相邻管道达不到安全距离，可能引发其发生次生环境影响</t>
  </si>
  <si>
    <t>热力管道与燃气等易燃易爆类管道存在重叠交错的区域，可能引发其发生次生环境影响</t>
  </si>
  <si>
    <t>热力管道与电力输配线路存在重叠交错的区域，可能引发其发生次生环境影响</t>
  </si>
  <si>
    <t>次生环境威胁会扩展或影响到的范围，可扩展或影响到周边区域</t>
  </si>
  <si>
    <t>次生环境威胁会扩展或影响到的范围，可扩展或影响到全市区域</t>
  </si>
  <si>
    <t>次生环境威胁会扩展或影响到的范围，可扩展影响到其它城市</t>
  </si>
  <si>
    <t>次生环境威胁会扩展或影响到的范围，可扩展并产生国际影响</t>
  </si>
  <si>
    <t>表C.7  影响环境的泄漏监测与防控能力调查项目与评分分值</t>
  </si>
  <si>
    <t>无热力管道事故可能导致的环境破坏评估文件，包括污染等级、环保罚金等</t>
  </si>
  <si>
    <t>无针对泄漏环境污染控制的应急预案</t>
  </si>
  <si>
    <r>
      <rPr>
        <sz val="9"/>
        <color rgb="FFFF0000"/>
        <rFont val="黑体"/>
        <charset val="134"/>
      </rPr>
      <t>注：</t>
    </r>
    <r>
      <rPr>
        <sz val="9"/>
        <color rgb="FFFF0000"/>
        <rFont val="宋体"/>
        <charset val="134"/>
      </rPr>
      <t>同一打分项中，括号内分值与非括号内分值之间为互斥项，不能同时得分。</t>
    </r>
  </si>
  <si>
    <t>表C.8  居民财产损失调查项目与评分分值</t>
  </si>
  <si>
    <t>管道泄漏冲刷作用下会造成附近居民建筑物、地面设施的地基土壤流失，导致该设施破坏或浸泡物品损失</t>
  </si>
  <si>
    <t>管道与居民建筑之间安全距离不足时，且供热介质为热水</t>
  </si>
  <si>
    <t>管道与居民建筑之间安全距离不足时，且供热介质为蒸汽</t>
  </si>
  <si>
    <t>管道引发的次生灾害，可造成居民财产的附加经济损失</t>
  </si>
  <si>
    <t>无热力管道事故可能导致的其他居民经济损失的评估文件</t>
  </si>
  <si>
    <t>注1：同一打分项中，括号内分值之间，以及括号内分值与非括号内分值之间为互斥项，不能同时得分；
注2： 评估过程中，同一管段中存在多种管径时，按照保守原则，以最大公称直径主管道进行打分。</t>
  </si>
  <si>
    <t>表C.9  公共资产损失调查项目与评分分值</t>
  </si>
  <si>
    <t>管道引发的次生灾害，可造成公共财产的附加经济损失</t>
  </si>
  <si>
    <t>无热力管道事故可能导致的其他公共经济损失的评估文件</t>
  </si>
  <si>
    <t>表C.10  经济损失相关的泄漏监测与防控能力调查项目与评分分值</t>
  </si>
  <si>
    <t>无针对减少经济损失的应急预案</t>
  </si>
  <si>
    <t>表C.11  居民生活影响范围调查项目与评分分值</t>
  </si>
  <si>
    <t>无热力管道事故可能导致的社会及居民生活影响评估文件，包括居民取暖、堵塞交通等</t>
  </si>
  <si>
    <r>
      <rPr>
        <sz val="10.5"/>
        <color rgb="FF000000"/>
        <rFont val="宋体"/>
        <charset val="134"/>
      </rPr>
      <t>停热影响面积</t>
    </r>
    <r>
      <rPr>
        <sz val="10.5"/>
        <color rgb="FF000000"/>
        <rFont val="Times New Roman"/>
        <family val="1"/>
      </rPr>
      <t xml:space="preserve"> s≤20</t>
    </r>
    <r>
      <rPr>
        <sz val="10.5"/>
        <color rgb="FF000000"/>
        <rFont val="宋体"/>
        <charset val="134"/>
      </rPr>
      <t>万</t>
    </r>
    <r>
      <rPr>
        <sz val="10.5"/>
        <color rgb="FF000000"/>
        <rFont val="Times New Roman"/>
        <family val="1"/>
      </rPr>
      <t>m</t>
    </r>
    <r>
      <rPr>
        <vertAlign val="superscript"/>
        <sz val="10.5"/>
        <color rgb="FF000000"/>
        <rFont val="Times New Roman"/>
        <family val="1"/>
      </rPr>
      <t>2</t>
    </r>
  </si>
  <si>
    <r>
      <rPr>
        <sz val="10.5"/>
        <color rgb="FF000000"/>
        <rFont val="宋体"/>
        <charset val="134"/>
      </rPr>
      <t>停热影响面积</t>
    </r>
    <r>
      <rPr>
        <sz val="10.5"/>
        <color rgb="FF000000"/>
        <rFont val="Times New Roman"/>
        <family val="1"/>
      </rPr>
      <t>s21</t>
    </r>
    <r>
      <rPr>
        <sz val="10.5"/>
        <color rgb="FF000000"/>
        <rFont val="宋体"/>
        <charset val="134"/>
      </rPr>
      <t>～</t>
    </r>
    <r>
      <rPr>
        <sz val="10.5"/>
        <color rgb="FF000000"/>
        <rFont val="Times New Roman"/>
        <family val="1"/>
      </rPr>
      <t>100</t>
    </r>
    <r>
      <rPr>
        <sz val="10.5"/>
        <color rgb="FF000000"/>
        <rFont val="宋体"/>
        <charset val="134"/>
      </rPr>
      <t>万</t>
    </r>
    <r>
      <rPr>
        <sz val="10.5"/>
        <color rgb="FF000000"/>
        <rFont val="Times New Roman"/>
        <family val="1"/>
      </rPr>
      <t>m</t>
    </r>
    <r>
      <rPr>
        <vertAlign val="superscript"/>
        <sz val="10.5"/>
        <color rgb="FF000000"/>
        <rFont val="Times New Roman"/>
        <family val="1"/>
      </rPr>
      <t>2</t>
    </r>
  </si>
  <si>
    <r>
      <rPr>
        <sz val="10.5"/>
        <color rgb="FF000000"/>
        <rFont val="宋体"/>
        <charset val="134"/>
      </rPr>
      <t>停热影响面积</t>
    </r>
    <r>
      <rPr>
        <sz val="10.5"/>
        <color rgb="FF000000"/>
        <rFont val="Times New Roman"/>
        <family val="1"/>
      </rPr>
      <t>101</t>
    </r>
    <r>
      <rPr>
        <sz val="10.5"/>
        <color rgb="FF000000"/>
        <rFont val="宋体"/>
        <charset val="134"/>
      </rPr>
      <t>～</t>
    </r>
    <r>
      <rPr>
        <sz val="10.5"/>
        <color rgb="FF000000"/>
        <rFont val="Times New Roman"/>
        <family val="1"/>
      </rPr>
      <t>500</t>
    </r>
    <r>
      <rPr>
        <sz val="10.5"/>
        <color rgb="FF000000"/>
        <rFont val="宋体"/>
        <charset val="134"/>
      </rPr>
      <t>万</t>
    </r>
    <r>
      <rPr>
        <sz val="10.5"/>
        <color rgb="FF000000"/>
        <rFont val="Times New Roman"/>
        <family val="1"/>
      </rPr>
      <t>m</t>
    </r>
    <r>
      <rPr>
        <vertAlign val="superscript"/>
        <sz val="10.5"/>
        <color rgb="FF000000"/>
        <rFont val="Times New Roman"/>
        <family val="1"/>
      </rPr>
      <t>2</t>
    </r>
  </si>
  <si>
    <r>
      <rPr>
        <sz val="10.5"/>
        <color rgb="FF000000"/>
        <rFont val="宋体"/>
        <charset val="134"/>
      </rPr>
      <t>停热影响面积＞</t>
    </r>
    <r>
      <rPr>
        <sz val="10.5"/>
        <color rgb="FF000000"/>
        <rFont val="Times New Roman"/>
        <family val="1"/>
      </rPr>
      <t>500</t>
    </r>
    <r>
      <rPr>
        <sz val="10.5"/>
        <color rgb="FF000000"/>
        <rFont val="宋体"/>
        <charset val="134"/>
      </rPr>
      <t>万</t>
    </r>
    <r>
      <rPr>
        <sz val="10.5"/>
        <color rgb="FF000000"/>
        <rFont val="Times New Roman"/>
        <family val="1"/>
      </rPr>
      <t>m</t>
    </r>
    <r>
      <rPr>
        <vertAlign val="superscript"/>
        <sz val="10.5"/>
        <color rgb="FF000000"/>
        <rFont val="Times New Roman"/>
        <family val="1"/>
      </rPr>
      <t>2</t>
    </r>
  </si>
  <si>
    <r>
      <rPr>
        <sz val="10.5"/>
        <color rgb="FF000000"/>
        <rFont val="宋体"/>
        <charset val="134"/>
      </rPr>
      <t>停热后恢复供热所需时间</t>
    </r>
    <r>
      <rPr>
        <sz val="10.5"/>
        <color rgb="FF000000"/>
        <rFont val="Times New Roman"/>
        <family val="1"/>
      </rPr>
      <t>t≤8</t>
    </r>
    <r>
      <rPr>
        <sz val="10.5"/>
        <color rgb="FF000000"/>
        <rFont val="宋体"/>
        <charset val="134"/>
      </rPr>
      <t>小时</t>
    </r>
  </si>
  <si>
    <r>
      <rPr>
        <sz val="10.5"/>
        <color rgb="FF000000"/>
        <rFont val="宋体"/>
        <charset val="134"/>
      </rPr>
      <t>停热后恢复供热所需时间</t>
    </r>
    <r>
      <rPr>
        <sz val="10.5"/>
        <color rgb="FF000000"/>
        <rFont val="Times New Roman"/>
        <family val="1"/>
      </rPr>
      <t xml:space="preserve">t </t>
    </r>
    <r>
      <rPr>
        <sz val="10.5"/>
        <color rgb="FF000000"/>
        <rFont val="宋体"/>
        <charset val="134"/>
      </rPr>
      <t>在</t>
    </r>
    <r>
      <rPr>
        <sz val="10.5"/>
        <color rgb="FF000000"/>
        <rFont val="Times New Roman"/>
        <family val="1"/>
      </rPr>
      <t>9</t>
    </r>
    <r>
      <rPr>
        <sz val="10.5"/>
        <color rgb="FF000000"/>
        <rFont val="宋体"/>
        <charset val="134"/>
      </rPr>
      <t>～</t>
    </r>
    <r>
      <rPr>
        <sz val="10.5"/>
        <color rgb="FF000000"/>
        <rFont val="Times New Roman"/>
        <family val="1"/>
      </rPr>
      <t>24</t>
    </r>
    <r>
      <rPr>
        <sz val="10.5"/>
        <color rgb="FF000000"/>
        <rFont val="宋体"/>
        <charset val="134"/>
      </rPr>
      <t>小时</t>
    </r>
  </si>
  <si>
    <r>
      <rPr>
        <sz val="10.5"/>
        <color rgb="FF000000"/>
        <rFont val="宋体"/>
        <charset val="134"/>
      </rPr>
      <t>停热后恢复供热所需时间</t>
    </r>
    <r>
      <rPr>
        <sz val="10.5"/>
        <color rgb="FF000000"/>
        <rFont val="Times New Roman"/>
        <family val="1"/>
      </rPr>
      <t xml:space="preserve">t </t>
    </r>
    <r>
      <rPr>
        <sz val="10.5"/>
        <color rgb="FF000000"/>
        <rFont val="宋体"/>
        <charset val="134"/>
      </rPr>
      <t>在</t>
    </r>
    <r>
      <rPr>
        <sz val="10.5"/>
        <color rgb="FF000000"/>
        <rFont val="Times New Roman"/>
        <family val="1"/>
      </rPr>
      <t>25</t>
    </r>
    <r>
      <rPr>
        <sz val="10.5"/>
        <color rgb="FF000000"/>
        <rFont val="宋体"/>
        <charset val="134"/>
      </rPr>
      <t>～</t>
    </r>
    <r>
      <rPr>
        <sz val="10.5"/>
        <color rgb="FF000000"/>
        <rFont val="Times New Roman"/>
        <family val="1"/>
      </rPr>
      <t>72</t>
    </r>
    <r>
      <rPr>
        <sz val="10.5"/>
        <color rgb="FF000000"/>
        <rFont val="宋体"/>
        <charset val="134"/>
      </rPr>
      <t>小时</t>
    </r>
  </si>
  <si>
    <r>
      <rPr>
        <sz val="10.5"/>
        <color rgb="FF000000"/>
        <rFont val="宋体"/>
        <charset val="134"/>
      </rPr>
      <t>停热后恢复供热所需时间</t>
    </r>
    <r>
      <rPr>
        <sz val="10.5"/>
        <color rgb="FF000000"/>
        <rFont val="Times New Roman"/>
        <family val="1"/>
      </rPr>
      <t>t&gt;72</t>
    </r>
    <r>
      <rPr>
        <sz val="10.5"/>
        <color rgb="FF000000"/>
        <rFont val="宋体"/>
        <charset val="134"/>
      </rPr>
      <t>小时</t>
    </r>
  </si>
  <si>
    <r>
      <rPr>
        <sz val="9"/>
        <color rgb="FFFF0000"/>
        <rFont val="黑体"/>
        <charset val="134"/>
      </rPr>
      <t>注：</t>
    </r>
    <r>
      <rPr>
        <sz val="9"/>
        <color rgb="FFFF0000"/>
        <rFont val="宋体"/>
        <charset val="134"/>
      </rPr>
      <t>同一打分项中，括号内分值之间，以及括号内分值与非括号内分值之间为互斥项，不能同时得分。</t>
    </r>
  </si>
  <si>
    <t>表C.12  交通中断调查项目与评分分值</t>
  </si>
  <si>
    <t>存在可能导致破坏路面的隐患</t>
  </si>
  <si>
    <t>管道经过主干道</t>
  </si>
  <si>
    <r>
      <rPr>
        <sz val="10.5"/>
        <color rgb="FF000000"/>
        <rFont val="宋体"/>
        <charset val="134"/>
      </rPr>
      <t>受影响的干道性质为城乡区域</t>
    </r>
  </si>
  <si>
    <r>
      <rPr>
        <sz val="10.5"/>
        <color rgb="FF000000"/>
        <rFont val="宋体"/>
        <charset val="134"/>
      </rPr>
      <t>受影响的干道性质为市内中心区</t>
    </r>
  </si>
  <si>
    <r>
      <rPr>
        <sz val="10.5"/>
        <color rgb="FF000000"/>
        <rFont val="宋体"/>
        <charset val="134"/>
      </rPr>
      <t>受影响的干道性质为省际公路</t>
    </r>
  </si>
  <si>
    <r>
      <rPr>
        <sz val="10.5"/>
        <color rgb="FF000000"/>
        <rFont val="宋体"/>
        <charset val="134"/>
      </rPr>
      <t>受影响的干道恢复时间</t>
    </r>
    <r>
      <rPr>
        <sz val="10.5"/>
        <color rgb="FF000000"/>
        <rFont val="Times New Roman"/>
        <family val="1"/>
      </rPr>
      <t>t≤3</t>
    </r>
    <r>
      <rPr>
        <sz val="10.5"/>
        <color rgb="FF000000"/>
        <rFont val="宋体"/>
        <charset val="134"/>
      </rPr>
      <t>小时</t>
    </r>
  </si>
  <si>
    <r>
      <rPr>
        <sz val="10.5"/>
        <color rgb="FF000000"/>
        <rFont val="宋体"/>
        <charset val="134"/>
      </rPr>
      <t>受影响的干道恢复时间</t>
    </r>
    <r>
      <rPr>
        <sz val="10.5"/>
        <color rgb="FF000000"/>
        <rFont val="Times New Roman"/>
        <family val="1"/>
      </rPr>
      <t>t</t>
    </r>
    <r>
      <rPr>
        <sz val="10.5"/>
        <color rgb="FF000000"/>
        <rFont val="宋体"/>
        <charset val="134"/>
      </rPr>
      <t>在</t>
    </r>
    <r>
      <rPr>
        <sz val="10.5"/>
        <color rgb="FF000000"/>
        <rFont val="Times New Roman"/>
        <family val="1"/>
      </rPr>
      <t>4</t>
    </r>
    <r>
      <rPr>
        <sz val="10.5"/>
        <color rgb="FF000000"/>
        <rFont val="宋体"/>
        <charset val="134"/>
      </rPr>
      <t>～</t>
    </r>
    <r>
      <rPr>
        <sz val="10.5"/>
        <color rgb="FF000000"/>
        <rFont val="Times New Roman"/>
        <family val="1"/>
      </rPr>
      <t>12</t>
    </r>
    <r>
      <rPr>
        <sz val="10.5"/>
        <color rgb="FF000000"/>
        <rFont val="宋体"/>
        <charset val="134"/>
      </rPr>
      <t>小时</t>
    </r>
  </si>
  <si>
    <r>
      <rPr>
        <sz val="10.5"/>
        <color rgb="FF000000"/>
        <rFont val="宋体"/>
        <charset val="134"/>
      </rPr>
      <t>受影响的干道恢复时间</t>
    </r>
    <r>
      <rPr>
        <sz val="10.5"/>
        <color rgb="FF000000"/>
        <rFont val="Times New Roman"/>
        <family val="1"/>
      </rPr>
      <t>t</t>
    </r>
    <r>
      <rPr>
        <sz val="10.5"/>
        <color rgb="FF000000"/>
        <rFont val="宋体"/>
        <charset val="134"/>
      </rPr>
      <t>在</t>
    </r>
    <r>
      <rPr>
        <sz val="10.5"/>
        <color rgb="FF000000"/>
        <rFont val="Times New Roman"/>
        <family val="1"/>
      </rPr>
      <t>13</t>
    </r>
    <r>
      <rPr>
        <sz val="10.5"/>
        <color rgb="FF000000"/>
        <rFont val="宋体"/>
        <charset val="134"/>
      </rPr>
      <t>～</t>
    </r>
    <r>
      <rPr>
        <sz val="10.5"/>
        <color rgb="FF000000"/>
        <rFont val="Times New Roman"/>
        <family val="1"/>
      </rPr>
      <t>24</t>
    </r>
    <r>
      <rPr>
        <sz val="10.5"/>
        <color rgb="FF000000"/>
        <rFont val="宋体"/>
        <charset val="134"/>
      </rPr>
      <t>小时</t>
    </r>
  </si>
  <si>
    <r>
      <rPr>
        <sz val="10.5"/>
        <color rgb="FF000000"/>
        <rFont val="宋体"/>
        <charset val="134"/>
      </rPr>
      <t>受影响的干道恢复时间</t>
    </r>
    <r>
      <rPr>
        <sz val="10.5"/>
        <color rgb="FF000000"/>
        <rFont val="Times New Roman"/>
        <family val="1"/>
      </rPr>
      <t>t</t>
    </r>
    <r>
      <rPr>
        <sz val="10.5"/>
        <color rgb="FF000000"/>
        <rFont val="宋体"/>
        <charset val="134"/>
      </rPr>
      <t>在</t>
    </r>
    <r>
      <rPr>
        <sz val="10.5"/>
        <color rgb="FF000000"/>
        <rFont val="Times New Roman"/>
        <family val="1"/>
      </rPr>
      <t>25</t>
    </r>
    <r>
      <rPr>
        <sz val="10.5"/>
        <color rgb="FF000000"/>
        <rFont val="宋体"/>
        <charset val="134"/>
      </rPr>
      <t>～</t>
    </r>
    <r>
      <rPr>
        <sz val="10.5"/>
        <color rgb="FF000000"/>
        <rFont val="Times New Roman"/>
        <family val="1"/>
      </rPr>
      <t>48</t>
    </r>
    <r>
      <rPr>
        <sz val="10.5"/>
        <color rgb="FF000000"/>
        <rFont val="宋体"/>
        <charset val="134"/>
      </rPr>
      <t>小时</t>
    </r>
  </si>
  <si>
    <t>受影响的干道恢复时间t&gt;48小时</t>
  </si>
  <si>
    <t>表C.13  社会焦点或敏感区域调查项目与评分分值</t>
  </si>
  <si>
    <t>将有可能造成文物、古建筑等重要文化设施的破坏</t>
  </si>
  <si>
    <t>受影响区域包括政府机关</t>
  </si>
  <si>
    <t>受影响区域包括学校、医院</t>
  </si>
  <si>
    <t>受影响区域包括军事单位</t>
  </si>
  <si>
    <t>受影响区域包括涉外领区</t>
  </si>
  <si>
    <t>受影响区域包括容易引发社会舆论影响的其他区域</t>
  </si>
  <si>
    <t>表C.14  次生灾害影响范围调查项目与评分分值</t>
  </si>
  <si>
    <t>无周期性的次生灾害的对社会影响的评估制度和管理文件</t>
  </si>
  <si>
    <t>热力管道与其他相邻管道达不到安全距离，可能引发其发生次生社会影响</t>
  </si>
  <si>
    <t>可能导致危化品设施发生次生灾害导致更为严重的社会影响</t>
  </si>
  <si>
    <t>可能导致供水、供电等设施发生次生灾害导致更为严重的社会影响</t>
  </si>
  <si>
    <t>可能导致通讯设施发生次生灾害导致更为严重的社会影响</t>
  </si>
  <si>
    <t>次生灾害所影响用户的性质，涉及公建用户</t>
  </si>
  <si>
    <t>次生灾害所影响用户的性质，涉及居民用户</t>
  </si>
  <si>
    <t>次生灾害所影响用户的性质，涉及特殊保障用户</t>
  </si>
  <si>
    <t>表C.15  社会影响相关的泄漏监测与防控能力调查项目与评分分值</t>
  </si>
  <si>
    <t>无热力管道事故可能导致的社会影响、热力企业名誉损失评估材料，包括社会恐慌、热力企业名誉损失等</t>
  </si>
  <si>
    <t>无针对减少社会影响的应急预案</t>
  </si>
  <si>
    <r>
      <rPr>
        <sz val="9"/>
        <color theme="1"/>
        <rFont val="宋体"/>
        <charset val="134"/>
      </rPr>
      <t>管道直径</t>
    </r>
    <r>
      <rPr>
        <sz val="9"/>
        <color theme="1"/>
        <rFont val="Times New Roman"/>
        <family val="1"/>
      </rPr>
      <t>DN300</t>
    </r>
    <r>
      <rPr>
        <sz val="9"/>
        <color theme="1"/>
        <rFont val="宋体"/>
        <charset val="134"/>
      </rPr>
      <t>以下，且存在</t>
    </r>
    <r>
      <rPr>
        <sz val="9"/>
        <color theme="1"/>
        <rFont val="Times New Roman"/>
        <family val="1"/>
      </rPr>
      <t>DN50</t>
    </r>
    <r>
      <rPr>
        <sz val="9"/>
        <color theme="1"/>
        <rFont val="宋体"/>
        <charset val="134"/>
      </rPr>
      <t>以下的支管</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</si>
</sst>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31" x14ac:knownFonts="1">
    <font>
      <sz val="11"/>
      <color theme="1"/>
      <name val="宋体"/>
      <charset val="134"/>
      <scheme val="minor"/>
    </font>
    <font>
      <b/>
      <sz val="11"/>
      <color theme="1"/>
      <name val="宋体"/>
      <charset val="134"/>
      <scheme val="minor"/>
    </font>
    <font>
      <b/>
      <sz val="11"/>
      <color rgb="FFFF0000"/>
      <name val="宋体"/>
      <charset val="134"/>
      <scheme val="minor"/>
    </font>
    <font>
      <sz val="10.5"/>
      <color theme="1"/>
      <name val="黑体"/>
      <charset val="134"/>
    </font>
    <font>
      <sz val="10.5"/>
      <color theme="1"/>
      <name val="Times New Roman"/>
      <family val="1"/>
    </font>
    <font>
      <sz val="10.5"/>
      <color rgb="FF000000"/>
      <name val="宋体"/>
      <charset val="134"/>
    </font>
    <font>
      <sz val="9"/>
      <color theme="1"/>
      <name val="宋体"/>
      <charset val="134"/>
    </font>
    <font>
      <sz val="9"/>
      <color theme="1"/>
      <name val="Times New Roman"/>
      <family val="1"/>
    </font>
    <font>
      <sz val="10.5"/>
      <color theme="1"/>
      <name val="Arial"/>
      <family val="2"/>
    </font>
    <font>
      <sz val="10.5"/>
      <color theme="1"/>
      <name val="宋体"/>
      <charset val="134"/>
    </font>
    <font>
      <sz val="11"/>
      <color rgb="FFFF0000"/>
      <name val="宋体"/>
      <charset val="134"/>
      <scheme val="minor"/>
    </font>
    <font>
      <sz val="11"/>
      <color theme="1"/>
      <name val="Times New Roman"/>
      <family val="1"/>
    </font>
    <font>
      <sz val="9"/>
      <color theme="1"/>
      <name val="黑体"/>
      <charset val="134"/>
    </font>
    <font>
      <u/>
      <sz val="10.5"/>
      <color theme="1"/>
      <name val="黑体"/>
      <charset val="134"/>
    </font>
    <font>
      <sz val="10"/>
      <color theme="1"/>
      <name val="宋体"/>
      <charset val="134"/>
    </font>
    <font>
      <i/>
      <sz val="10"/>
      <color theme="1"/>
      <name val="Times New Roman"/>
      <family val="1"/>
    </font>
    <font>
      <i/>
      <sz val="10.5"/>
      <color theme="1"/>
      <name val="Times New Roman"/>
      <family val="1"/>
    </font>
    <font>
      <sz val="7.5"/>
      <color theme="1"/>
      <name val="宋体"/>
      <charset val="134"/>
    </font>
    <font>
      <sz val="9"/>
      <color rgb="FF000000"/>
      <name val="宋体"/>
      <charset val="134"/>
    </font>
    <font>
      <sz val="10.5"/>
      <color rgb="FF000000"/>
      <name val="Times New Roman"/>
      <family val="1"/>
    </font>
    <font>
      <sz val="10.5"/>
      <color rgb="FFFF0000"/>
      <name val="宋体"/>
      <charset val="134"/>
    </font>
    <font>
      <sz val="9"/>
      <color rgb="FFFF0000"/>
      <name val="黑体"/>
      <charset val="134"/>
    </font>
    <font>
      <i/>
      <vertAlign val="subscript"/>
      <sz val="10"/>
      <color theme="1"/>
      <name val="Times New Roman"/>
      <family val="1"/>
    </font>
    <font>
      <i/>
      <vertAlign val="subscript"/>
      <sz val="10"/>
      <color theme="1"/>
      <name val="宋体"/>
      <charset val="134"/>
    </font>
    <font>
      <i/>
      <vertAlign val="subscript"/>
      <sz val="10.5"/>
      <color theme="1"/>
      <name val="Times New Roman"/>
      <family val="1"/>
    </font>
    <font>
      <u/>
      <sz val="9"/>
      <color theme="1"/>
      <name val="宋体"/>
      <charset val="134"/>
    </font>
    <font>
      <i/>
      <vertAlign val="subscript"/>
      <sz val="10.5"/>
      <color theme="1"/>
      <name val="宋体"/>
      <charset val="134"/>
    </font>
    <font>
      <sz val="11"/>
      <color theme="1"/>
      <name val="宋体"/>
      <charset val="134"/>
    </font>
    <font>
      <sz val="9"/>
      <color rgb="FFFF0000"/>
      <name val="宋体"/>
      <charset val="134"/>
    </font>
    <font>
      <vertAlign val="superscript"/>
      <sz val="10.5"/>
      <color rgb="FF000000"/>
      <name val="Times New Roman"/>
      <family val="1"/>
    </font>
    <font>
      <sz val="9"/>
      <name val="宋体"/>
      <family val="3"/>
      <charset val="134"/>
      <scheme val="minor"/>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FFC000"/>
        <bgColor indexed="64"/>
      </patternFill>
    </fill>
    <fill>
      <patternFill patternType="solid">
        <fgColor rgb="FFC00000"/>
        <bgColor indexed="64"/>
      </patternFill>
    </fill>
    <fill>
      <patternFill patternType="solid">
        <fgColor rgb="FF92D050"/>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right style="medium">
        <color auto="1"/>
      </right>
      <top/>
      <bottom/>
      <diagonal/>
    </border>
    <border>
      <left/>
      <right/>
      <top/>
      <bottom style="medium">
        <color auto="1"/>
      </bottom>
      <diagonal/>
    </border>
    <border>
      <left/>
      <right style="medium">
        <color auto="1"/>
      </right>
      <top style="medium">
        <color auto="1"/>
      </top>
      <bottom/>
      <diagonal/>
    </border>
  </borders>
  <cellStyleXfs count="1">
    <xf numFmtId="0" fontId="0" fillId="0" borderId="0">
      <alignment vertical="center"/>
    </xf>
  </cellStyleXfs>
  <cellXfs count="131">
    <xf numFmtId="0" fontId="0" fillId="0" borderId="0" xfId="0">
      <alignment vertical="center"/>
    </xf>
    <xf numFmtId="0" fontId="3" fillId="0" borderId="0" xfId="0" applyFont="1" applyAlignment="1">
      <alignment horizontal="center" vertical="center"/>
    </xf>
    <xf numFmtId="0" fontId="4" fillId="0" borderId="1" xfId="0" applyFont="1" applyBorder="1" applyAlignment="1">
      <alignment horizontal="center" vertical="top" wrapText="1"/>
    </xf>
    <xf numFmtId="0" fontId="4" fillId="0" borderId="2" xfId="0" applyFont="1" applyBorder="1" applyAlignment="1">
      <alignment horizontal="center" vertical="top" wrapText="1"/>
    </xf>
    <xf numFmtId="0" fontId="0" fillId="0" borderId="2" xfId="0" applyBorder="1" applyAlignment="1">
      <alignment horizontal="center" vertical="center"/>
    </xf>
    <xf numFmtId="0" fontId="6" fillId="0" borderId="1" xfId="0" applyFont="1" applyBorder="1" applyAlignment="1">
      <alignment horizontal="justify" vertical="top" wrapText="1"/>
    </xf>
    <xf numFmtId="0" fontId="7" fillId="0" borderId="1" xfId="0" applyFont="1" applyBorder="1" applyAlignment="1">
      <alignment horizontal="center" vertical="center" wrapText="1"/>
    </xf>
    <xf numFmtId="0" fontId="8" fillId="0" borderId="4" xfId="0" applyFont="1" applyBorder="1" applyAlignment="1">
      <alignment horizontal="center" vertical="top" wrapText="1"/>
    </xf>
    <xf numFmtId="0" fontId="6" fillId="0" borderId="3" xfId="0" applyFont="1" applyBorder="1" applyAlignment="1">
      <alignment horizontal="justify" vertical="top" wrapText="1"/>
    </xf>
    <xf numFmtId="0" fontId="7" fillId="0" borderId="3" xfId="0" applyFont="1" applyBorder="1" applyAlignment="1">
      <alignment horizontal="center" vertical="center" wrapText="1"/>
    </xf>
    <xf numFmtId="0" fontId="9" fillId="0" borderId="4" xfId="0" applyFont="1" applyBorder="1" applyAlignment="1">
      <alignment horizontal="center" vertical="top" wrapText="1"/>
    </xf>
    <xf numFmtId="0" fontId="4" fillId="0" borderId="4" xfId="0" applyFont="1" applyBorder="1" applyAlignment="1">
      <alignment horizontal="center" vertical="top" wrapText="1"/>
    </xf>
    <xf numFmtId="0" fontId="4" fillId="0" borderId="3" xfId="0" applyFont="1" applyBorder="1" applyAlignment="1">
      <alignment horizontal="left" vertical="center" wrapText="1"/>
    </xf>
    <xf numFmtId="0" fontId="4" fillId="0" borderId="4" xfId="0" applyFont="1" applyBorder="1" applyAlignment="1">
      <alignment horizontal="justify" vertical="top" wrapText="1"/>
    </xf>
    <xf numFmtId="0" fontId="0" fillId="0" borderId="4" xfId="0" applyBorder="1">
      <alignment vertical="center"/>
    </xf>
    <xf numFmtId="0" fontId="9" fillId="0" borderId="3"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4" fillId="0" borderId="8" xfId="0" applyFont="1" applyBorder="1" applyAlignment="1">
      <alignment horizontal="center" vertical="center" wrapText="1"/>
    </xf>
    <xf numFmtId="0" fontId="6" fillId="0" borderId="8" xfId="0" applyFont="1" applyBorder="1" applyAlignment="1">
      <alignment horizontal="justify" vertical="center" wrapText="1"/>
    </xf>
    <xf numFmtId="0" fontId="12" fillId="0" borderId="3" xfId="0" applyFont="1" applyBorder="1" applyAlignment="1">
      <alignment horizontal="justify" vertical="center" wrapText="1"/>
    </xf>
    <xf numFmtId="0" fontId="4" fillId="0" borderId="3" xfId="0" applyFont="1" applyBorder="1" applyAlignment="1">
      <alignment horizontal="center" vertical="center" wrapText="1"/>
    </xf>
    <xf numFmtId="0" fontId="5" fillId="0" borderId="4" xfId="0" applyFont="1" applyBorder="1" applyAlignment="1">
      <alignment horizontal="left" vertical="top" wrapText="1"/>
    </xf>
    <xf numFmtId="0" fontId="14" fillId="0" borderId="8" xfId="0" applyFont="1" applyBorder="1" applyAlignment="1">
      <alignment horizontal="center" vertical="center" wrapText="1"/>
    </xf>
    <xf numFmtId="0" fontId="15" fillId="0" borderId="3" xfId="0" applyFont="1" applyBorder="1" applyAlignment="1">
      <alignment horizontal="center" vertical="center" wrapText="1"/>
    </xf>
    <xf numFmtId="0" fontId="0" fillId="0" borderId="3" xfId="0" applyBorder="1">
      <alignment vertical="center"/>
    </xf>
    <xf numFmtId="0" fontId="0" fillId="0" borderId="3" xfId="0" applyBorder="1" applyAlignment="1">
      <alignment horizontal="center" vertical="center" wrapText="1"/>
    </xf>
    <xf numFmtId="0" fontId="14" fillId="0" borderId="1" xfId="0" applyFont="1" applyBorder="1" applyAlignment="1">
      <alignment horizontal="center" vertical="center" wrapText="1"/>
    </xf>
    <xf numFmtId="0" fontId="6" fillId="0" borderId="0" xfId="0" applyFont="1" applyAlignment="1">
      <alignment horizontal="justify" vertical="center"/>
    </xf>
    <xf numFmtId="0" fontId="15"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1" fillId="0" borderId="3" xfId="0" applyFont="1" applyBorder="1" applyAlignment="1">
      <alignment horizontal="center" vertical="center"/>
    </xf>
    <xf numFmtId="0" fontId="9"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0" fillId="3" borderId="0" xfId="0" applyFill="1" applyAlignment="1">
      <alignment horizontal="center" vertical="center"/>
    </xf>
    <xf numFmtId="0" fontId="11" fillId="3" borderId="7" xfId="0" applyFont="1" applyFill="1" applyBorder="1" applyAlignment="1">
      <alignment horizontal="center" vertical="center"/>
    </xf>
    <xf numFmtId="0" fontId="11" fillId="2" borderId="7" xfId="0" applyFont="1" applyFill="1" applyBorder="1" applyAlignment="1">
      <alignment horizontal="center" vertical="center"/>
    </xf>
    <xf numFmtId="0" fontId="0" fillId="2" borderId="0" xfId="0" applyFill="1" applyAlignment="1">
      <alignment horizontal="center" vertical="center"/>
    </xf>
    <xf numFmtId="0" fontId="11" fillId="4" borderId="7" xfId="0" applyFont="1" applyFill="1" applyBorder="1" applyAlignment="1">
      <alignment horizontal="center" vertical="center"/>
    </xf>
    <xf numFmtId="0" fontId="0" fillId="4" borderId="0" xfId="0" applyFill="1" applyAlignment="1">
      <alignment horizontal="center" vertical="center"/>
    </xf>
    <xf numFmtId="0" fontId="11" fillId="5" borderId="7" xfId="0" applyFont="1" applyFill="1" applyBorder="1" applyAlignment="1">
      <alignment horizontal="center" vertical="center"/>
    </xf>
    <xf numFmtId="0" fontId="0" fillId="5" borderId="0" xfId="0" applyFill="1" applyAlignment="1">
      <alignment horizontal="center" vertical="center"/>
    </xf>
    <xf numFmtId="0" fontId="4" fillId="0" borderId="4" xfId="0" applyFont="1" applyBorder="1" applyAlignment="1">
      <alignment horizontal="justify" vertical="center" wrapText="1"/>
    </xf>
    <xf numFmtId="0" fontId="5" fillId="0" borderId="4" xfId="0" applyFont="1" applyBorder="1" applyAlignment="1">
      <alignment horizontal="justify" vertical="center" wrapText="1"/>
    </xf>
    <xf numFmtId="0" fontId="18" fillId="0" borderId="3" xfId="0" applyFont="1" applyBorder="1" applyAlignment="1">
      <alignment horizontal="justify" vertical="center" wrapText="1"/>
    </xf>
    <xf numFmtId="0" fontId="18" fillId="0" borderId="3" xfId="0" applyFont="1" applyBorder="1" applyAlignment="1">
      <alignment horizontal="justify" vertical="top" wrapText="1"/>
    </xf>
    <xf numFmtId="0" fontId="18" fillId="0" borderId="3" xfId="0" applyFont="1" applyBorder="1" applyAlignment="1">
      <alignment horizontal="left" vertical="center" wrapText="1"/>
    </xf>
    <xf numFmtId="0" fontId="6" fillId="0" borderId="2"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4" xfId="0" applyFont="1" applyBorder="1" applyAlignment="1">
      <alignment horizontal="justify" vertical="top" wrapText="1"/>
    </xf>
    <xf numFmtId="0" fontId="0" fillId="0" borderId="2" xfId="0" applyBorder="1">
      <alignment vertical="center"/>
    </xf>
    <xf numFmtId="0" fontId="3" fillId="0" borderId="0" xfId="0" applyFont="1" applyAlignment="1">
      <alignment horizontal="justify" vertical="center"/>
    </xf>
    <xf numFmtId="0" fontId="7" fillId="0" borderId="1" xfId="0" applyFont="1" applyBorder="1" applyAlignment="1">
      <alignment horizontal="center" vertical="top" wrapText="1"/>
    </xf>
    <xf numFmtId="0" fontId="5" fillId="0" borderId="4" xfId="0" applyFont="1" applyBorder="1" applyAlignment="1">
      <alignment horizontal="justify" vertical="top" wrapText="1"/>
    </xf>
    <xf numFmtId="0" fontId="19" fillId="0" borderId="4" xfId="0" applyFont="1" applyBorder="1" applyAlignment="1">
      <alignment horizontal="left" vertical="top" wrapText="1"/>
    </xf>
    <xf numFmtId="0" fontId="19" fillId="4" borderId="4" xfId="0" applyFont="1" applyFill="1" applyBorder="1" applyAlignment="1">
      <alignment horizontal="left" vertical="top" wrapText="1"/>
    </xf>
    <xf numFmtId="0" fontId="5" fillId="4" borderId="4" xfId="0" applyFont="1" applyFill="1" applyBorder="1" applyAlignment="1">
      <alignment horizontal="left" vertical="top" wrapText="1"/>
    </xf>
    <xf numFmtId="0" fontId="5" fillId="0" borderId="4" xfId="0" applyFont="1" applyBorder="1" applyAlignment="1">
      <alignment horizontal="center" vertical="top" wrapText="1"/>
    </xf>
    <xf numFmtId="0" fontId="5" fillId="2" borderId="4" xfId="0" applyFont="1" applyFill="1" applyBorder="1" applyAlignment="1">
      <alignment horizontal="justify" vertical="top" wrapText="1"/>
    </xf>
    <xf numFmtId="0" fontId="5" fillId="4" borderId="3" xfId="0" applyFont="1" applyFill="1" applyBorder="1" applyAlignment="1">
      <alignment horizontal="justify" vertical="top" wrapText="1"/>
    </xf>
    <xf numFmtId="0" fontId="9" fillId="0" borderId="3" xfId="0" applyFont="1" applyBorder="1" applyAlignment="1">
      <alignment horizontal="center" vertical="top" wrapText="1"/>
    </xf>
    <xf numFmtId="0" fontId="5" fillId="4" borderId="1" xfId="0" applyFont="1" applyFill="1" applyBorder="1" applyAlignment="1">
      <alignment horizontal="justify" vertical="top" wrapText="1"/>
    </xf>
    <xf numFmtId="0" fontId="5" fillId="3" borderId="1" xfId="0" applyFont="1" applyFill="1" applyBorder="1" applyAlignment="1">
      <alignment horizontal="justify" vertical="top" wrapText="1"/>
    </xf>
    <xf numFmtId="0" fontId="9" fillId="0" borderId="1" xfId="0" applyFont="1" applyBorder="1" applyAlignment="1">
      <alignment horizontal="center" vertical="top" wrapText="1"/>
    </xf>
    <xf numFmtId="0" fontId="5" fillId="6" borderId="1" xfId="0" applyFont="1" applyFill="1" applyBorder="1" applyAlignment="1">
      <alignment horizontal="justify" vertical="top" wrapText="1"/>
    </xf>
    <xf numFmtId="0" fontId="0" fillId="6" borderId="1" xfId="0" applyFill="1" applyBorder="1" applyAlignment="1">
      <alignment vertical="center" wrapText="1"/>
    </xf>
    <xf numFmtId="0" fontId="5" fillId="2" borderId="1" xfId="0" applyFont="1" applyFill="1" applyBorder="1" applyAlignment="1">
      <alignment horizontal="justify" vertical="top" wrapText="1"/>
    </xf>
    <xf numFmtId="0" fontId="19" fillId="2" borderId="1" xfId="0" applyFont="1" applyFill="1" applyBorder="1" applyAlignment="1">
      <alignment horizontal="justify" vertical="top" wrapText="1"/>
    </xf>
    <xf numFmtId="0" fontId="8" fillId="0" borderId="1" xfId="0" applyFont="1" applyBorder="1" applyAlignment="1">
      <alignment horizontal="center" vertical="top"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4" fillId="0" borderId="4" xfId="0" applyFont="1" applyBorder="1" applyAlignment="1">
      <alignment horizontal="left" vertical="top" wrapText="1"/>
    </xf>
    <xf numFmtId="0" fontId="6" fillId="6" borderId="4" xfId="0" applyFont="1" applyFill="1" applyBorder="1" applyAlignment="1">
      <alignment horizontal="justify" vertical="center"/>
    </xf>
    <xf numFmtId="0" fontId="6" fillId="6" borderId="12" xfId="0" applyFont="1" applyFill="1" applyBorder="1" applyAlignment="1">
      <alignment horizontal="justify" vertical="center"/>
    </xf>
    <xf numFmtId="0" fontId="5" fillId="2" borderId="4" xfId="0" applyFont="1" applyFill="1" applyBorder="1" applyAlignment="1">
      <alignment horizontal="left" vertical="top" wrapText="1"/>
    </xf>
    <xf numFmtId="0" fontId="6" fillId="0" borderId="1" xfId="0" applyFont="1" applyBorder="1" applyAlignment="1">
      <alignment horizontal="left" vertical="center" wrapText="1"/>
    </xf>
    <xf numFmtId="0" fontId="6" fillId="0" borderId="3" xfId="0" applyFont="1" applyBorder="1" applyAlignment="1">
      <alignment horizontal="left" vertical="top" wrapText="1"/>
    </xf>
    <xf numFmtId="0" fontId="9" fillId="0" borderId="4" xfId="0" applyFont="1" applyBorder="1" applyAlignment="1">
      <alignment horizontal="justify" vertical="top" wrapText="1"/>
    </xf>
    <xf numFmtId="0" fontId="6" fillId="0" borderId="2" xfId="0" applyFont="1" applyBorder="1" applyAlignment="1">
      <alignment horizontal="justify" vertical="top" wrapText="1"/>
    </xf>
    <xf numFmtId="0" fontId="9" fillId="0" borderId="2" xfId="0" applyFont="1" applyBorder="1" applyAlignment="1">
      <alignment horizontal="center" vertical="top" wrapText="1"/>
    </xf>
    <xf numFmtId="0" fontId="5" fillId="6" borderId="4" xfId="0" applyFont="1" applyFill="1" applyBorder="1" applyAlignment="1">
      <alignment horizontal="left" vertical="top" wrapText="1"/>
    </xf>
    <xf numFmtId="0" fontId="5" fillId="2" borderId="2" xfId="0" applyFont="1" applyFill="1" applyBorder="1" applyAlignment="1">
      <alignment horizontal="justify" vertical="top" wrapText="1"/>
    </xf>
    <xf numFmtId="0" fontId="19" fillId="2" borderId="2" xfId="0" applyFont="1" applyFill="1" applyBorder="1" applyAlignment="1">
      <alignment horizontal="justify" vertical="top" wrapText="1"/>
    </xf>
    <xf numFmtId="0" fontId="19" fillId="6" borderId="4" xfId="0" applyFont="1" applyFill="1" applyBorder="1" applyAlignment="1">
      <alignment horizontal="justify" vertical="top" wrapText="1"/>
    </xf>
    <xf numFmtId="0" fontId="19" fillId="2" borderId="4" xfId="0" applyFont="1" applyFill="1" applyBorder="1" applyAlignment="1">
      <alignment horizontal="justify" vertical="top" wrapText="1"/>
    </xf>
    <xf numFmtId="0" fontId="6" fillId="0" borderId="3" xfId="0" applyFont="1" applyBorder="1" applyAlignment="1">
      <alignment horizontal="left" vertical="center" wrapText="1"/>
    </xf>
    <xf numFmtId="0" fontId="14"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9" fillId="0" borderId="4"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7" xfId="0" applyFont="1" applyBorder="1" applyAlignment="1">
      <alignment horizontal="center" vertical="center"/>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9" fillId="0" borderId="8" xfId="0" applyFont="1" applyBorder="1" applyAlignment="1">
      <alignment horizontal="center" vertical="center" wrapText="1"/>
    </xf>
    <xf numFmtId="0" fontId="3" fillId="0" borderId="0" xfId="0" applyFont="1" applyAlignment="1">
      <alignment horizontal="center" vertical="center"/>
    </xf>
    <xf numFmtId="0" fontId="21" fillId="2" borderId="0" xfId="0" applyFont="1" applyFill="1" applyAlignment="1">
      <alignment horizontal="left" vertical="center" wrapText="1"/>
    </xf>
    <xf numFmtId="0" fontId="21" fillId="2" borderId="0" xfId="0" applyFont="1" applyFill="1" applyAlignment="1">
      <alignment horizontal="center" vertical="center" wrapText="1"/>
    </xf>
    <xf numFmtId="0" fontId="5" fillId="0" borderId="3" xfId="0" applyFont="1" applyBorder="1" applyAlignment="1">
      <alignment horizontal="left"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9" fillId="0" borderId="11" xfId="0" applyFont="1" applyBorder="1" applyAlignment="1">
      <alignment horizontal="center" vertical="center" wrapText="1"/>
    </xf>
    <xf numFmtId="0" fontId="10" fillId="2" borderId="0" xfId="0" applyFont="1" applyFill="1" applyAlignment="1">
      <alignment horizontal="left" vertical="center" wrapText="1"/>
    </xf>
    <xf numFmtId="0" fontId="21" fillId="2" borderId="0" xfId="0" applyFont="1" applyFill="1" applyAlignment="1">
      <alignment horizontal="center" vertical="center"/>
    </xf>
    <xf numFmtId="0" fontId="20" fillId="2" borderId="0" xfId="0" applyFont="1" applyFill="1" applyAlignment="1">
      <alignment horizontal="left" vertical="center" wrapText="1"/>
    </xf>
    <xf numFmtId="0" fontId="1" fillId="0" borderId="0" xfId="0" applyFont="1" applyAlignment="1">
      <alignment horizontal="center" vertical="center"/>
    </xf>
    <xf numFmtId="176" fontId="0" fillId="0" borderId="3" xfId="0" applyNumberFormat="1"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176" fontId="0" fillId="0" borderId="6" xfId="0" applyNumberFormat="1" applyBorder="1" applyAlignment="1">
      <alignment horizontal="center" vertical="center"/>
    </xf>
    <xf numFmtId="176" fontId="0" fillId="0" borderId="11" xfId="0" applyNumberFormat="1" applyBorder="1" applyAlignment="1">
      <alignment horizontal="center" vertical="center"/>
    </xf>
    <xf numFmtId="176" fontId="0" fillId="0" borderId="4" xfId="0" applyNumberFormat="1" applyBorder="1" applyAlignment="1">
      <alignment horizontal="center" vertical="center"/>
    </xf>
    <xf numFmtId="0" fontId="13" fillId="0" borderId="0" xfId="0" applyFont="1" applyAlignment="1">
      <alignment horizontal="center" vertical="center"/>
    </xf>
    <xf numFmtId="0" fontId="4" fillId="0" borderId="2" xfId="0" applyFont="1" applyBorder="1" applyAlignment="1">
      <alignment horizontal="center" vertical="center" wrapText="1"/>
    </xf>
    <xf numFmtId="0" fontId="9" fillId="0" borderId="9" xfId="0" applyFont="1" applyBorder="1" applyAlignment="1">
      <alignment horizontal="center" vertical="center" wrapText="1"/>
    </xf>
    <xf numFmtId="0" fontId="4" fillId="0" borderId="4" xfId="0" applyFont="1" applyBorder="1" applyAlignment="1">
      <alignment horizontal="center" vertical="center" wrapText="1"/>
    </xf>
    <xf numFmtId="0" fontId="2"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W424"/>
  <sheetViews>
    <sheetView tabSelected="1" workbookViewId="0">
      <selection activeCell="G162" sqref="G162"/>
    </sheetView>
  </sheetViews>
  <sheetFormatPr defaultColWidth="9" defaultRowHeight="14" x14ac:dyDescent="0.25"/>
  <cols>
    <col min="2" max="2" width="34.1796875" customWidth="1"/>
    <col min="7" max="7" width="11.90625" customWidth="1"/>
    <col min="8" max="8" width="19.6328125" customWidth="1"/>
    <col min="9" max="9" width="12.6328125"/>
    <col min="10" max="11" width="10.08984375" customWidth="1"/>
    <col min="12" max="12" width="10.7265625" customWidth="1"/>
    <col min="13" max="13" width="12.6328125"/>
    <col min="15" max="15" width="9.453125" customWidth="1"/>
  </cols>
  <sheetData>
    <row r="1" spans="1:23" ht="15" customHeight="1" thickBot="1" x14ac:dyDescent="0.3">
      <c r="A1" s="116" t="s">
        <v>0</v>
      </c>
      <c r="B1" s="116"/>
      <c r="C1" s="116"/>
      <c r="D1" s="116"/>
      <c r="E1" s="116"/>
      <c r="F1" s="130"/>
      <c r="G1" s="130"/>
      <c r="H1" s="126" t="s">
        <v>1</v>
      </c>
      <c r="I1" s="126"/>
      <c r="J1" s="126"/>
      <c r="K1" s="126"/>
      <c r="L1" s="126"/>
      <c r="M1" s="126"/>
      <c r="N1" s="126"/>
      <c r="O1" s="126"/>
      <c r="P1" s="126"/>
      <c r="Q1" s="126"/>
      <c r="R1" s="126"/>
      <c r="S1" s="126"/>
      <c r="T1" s="126"/>
      <c r="U1" s="126"/>
      <c r="V1" s="126"/>
      <c r="W1" s="126"/>
    </row>
    <row r="2" spans="1:23" ht="15.75" customHeight="1" thickBot="1" x14ac:dyDescent="0.3">
      <c r="A2" s="105" t="s">
        <v>2</v>
      </c>
      <c r="B2" s="105"/>
      <c r="C2" s="105"/>
      <c r="D2" s="105"/>
      <c r="E2" s="105"/>
      <c r="F2" s="130"/>
      <c r="G2" s="130"/>
      <c r="H2" s="2" t="s">
        <v>3</v>
      </c>
      <c r="I2" s="127" t="s">
        <v>4</v>
      </c>
      <c r="J2" s="127"/>
      <c r="K2" s="127"/>
      <c r="L2" s="127"/>
      <c r="M2" s="127"/>
      <c r="N2" s="127"/>
      <c r="O2" s="127"/>
      <c r="P2" s="127"/>
      <c r="Q2" s="127"/>
      <c r="R2" s="127"/>
      <c r="S2" s="127"/>
      <c r="T2" s="127"/>
      <c r="U2" s="127"/>
      <c r="V2" s="127"/>
      <c r="W2" s="127"/>
    </row>
    <row r="3" spans="1:23" ht="20.25" customHeight="1" thickBot="1" x14ac:dyDescent="0.3">
      <c r="A3" s="2" t="s">
        <v>5</v>
      </c>
      <c r="B3" s="3" t="s">
        <v>6</v>
      </c>
      <c r="C3" s="3" t="s">
        <v>7</v>
      </c>
      <c r="D3" s="3" t="s">
        <v>8</v>
      </c>
      <c r="E3" s="4" t="s">
        <v>9</v>
      </c>
      <c r="F3" s="130"/>
      <c r="G3" s="130"/>
      <c r="H3" s="21" t="s">
        <v>10</v>
      </c>
      <c r="I3" s="91" t="s">
        <v>11</v>
      </c>
      <c r="J3" s="91"/>
      <c r="K3" s="128" t="s">
        <v>12</v>
      </c>
      <c r="L3" s="128"/>
      <c r="M3" s="91"/>
      <c r="N3" s="91" t="s">
        <v>13</v>
      </c>
      <c r="O3" s="91"/>
      <c r="P3" s="91" t="s">
        <v>14</v>
      </c>
      <c r="Q3" s="91"/>
      <c r="R3" s="129" t="s">
        <v>15</v>
      </c>
      <c r="S3" s="129"/>
      <c r="T3" s="91" t="s">
        <v>16</v>
      </c>
      <c r="U3" s="91"/>
      <c r="V3" s="91"/>
      <c r="W3" s="91"/>
    </row>
    <row r="4" spans="1:23" ht="27" customHeight="1" thickBot="1" x14ac:dyDescent="0.3">
      <c r="A4" s="108">
        <v>100</v>
      </c>
      <c r="B4" s="5" t="s">
        <v>17</v>
      </c>
      <c r="C4" s="6">
        <v>16</v>
      </c>
      <c r="D4" s="7"/>
      <c r="E4" s="4">
        <f>IF(D4="√",C4,0)</f>
        <v>0</v>
      </c>
      <c r="F4" s="130"/>
      <c r="G4" s="130"/>
      <c r="H4" s="23" t="s">
        <v>18</v>
      </c>
      <c r="I4" s="93">
        <v>0.16</v>
      </c>
      <c r="J4" s="93"/>
      <c r="K4" s="95">
        <v>0.27</v>
      </c>
      <c r="L4" s="95"/>
      <c r="M4" s="96"/>
      <c r="N4" s="93">
        <v>0.1</v>
      </c>
      <c r="O4" s="93"/>
      <c r="P4" s="93">
        <v>0.09</v>
      </c>
      <c r="Q4" s="93"/>
      <c r="R4" s="93">
        <v>0.04</v>
      </c>
      <c r="S4" s="93"/>
      <c r="T4" s="93">
        <v>0.34</v>
      </c>
      <c r="U4" s="93"/>
      <c r="V4" s="93"/>
      <c r="W4" s="93"/>
    </row>
    <row r="5" spans="1:23" ht="15.5" thickBot="1" x14ac:dyDescent="0.3">
      <c r="A5" s="108"/>
      <c r="B5" s="8" t="s">
        <v>19</v>
      </c>
      <c r="C5" s="9">
        <v>6</v>
      </c>
      <c r="D5" s="10"/>
      <c r="E5" s="4">
        <f t="shared" ref="E5:E12" si="0">IF(D5="√",C5,0)</f>
        <v>0</v>
      </c>
      <c r="F5" s="130"/>
      <c r="G5" s="130"/>
      <c r="H5" s="24" t="s">
        <v>20</v>
      </c>
      <c r="I5" s="93"/>
      <c r="J5" s="93"/>
      <c r="K5" s="97"/>
      <c r="L5" s="97"/>
      <c r="M5" s="93"/>
      <c r="N5" s="93"/>
      <c r="O5" s="93"/>
      <c r="P5" s="93"/>
      <c r="Q5" s="93"/>
      <c r="R5" s="93"/>
      <c r="S5" s="93"/>
      <c r="T5" s="93"/>
      <c r="U5" s="93"/>
      <c r="V5" s="93"/>
      <c r="W5" s="93"/>
    </row>
    <row r="6" spans="1:23" ht="53.25" customHeight="1" thickBot="1" x14ac:dyDescent="0.3">
      <c r="A6" s="108"/>
      <c r="B6" s="8" t="s">
        <v>21</v>
      </c>
      <c r="C6" s="9">
        <v>6</v>
      </c>
      <c r="D6" s="7"/>
      <c r="E6" s="4">
        <f t="shared" si="0"/>
        <v>0</v>
      </c>
      <c r="F6" s="130"/>
      <c r="G6" s="130"/>
      <c r="H6" s="25" t="s">
        <v>22</v>
      </c>
      <c r="I6" s="122">
        <f>IF(I7=0,0,I4)</f>
        <v>0</v>
      </c>
      <c r="J6" s="122"/>
      <c r="K6" s="119">
        <f>IF(K7=0,0,K4)</f>
        <v>0</v>
      </c>
      <c r="L6" s="120"/>
      <c r="M6" s="121"/>
      <c r="N6" s="122">
        <f>IF(N7=0,0,N4)</f>
        <v>0</v>
      </c>
      <c r="O6" s="122"/>
      <c r="P6" s="122">
        <f>IF(P7=0,0,P4)</f>
        <v>0</v>
      </c>
      <c r="Q6" s="122"/>
      <c r="R6" s="122">
        <f>IF(R7=0,0,R4)</f>
        <v>0</v>
      </c>
      <c r="S6" s="122"/>
      <c r="T6" s="122">
        <f>IF(T7=0,0,T4)</f>
        <v>0.34</v>
      </c>
      <c r="U6" s="122"/>
      <c r="V6" s="122"/>
      <c r="W6" s="122"/>
    </row>
    <row r="7" spans="1:23" ht="29.5" customHeight="1" thickBot="1" x14ac:dyDescent="0.3">
      <c r="A7" s="108"/>
      <c r="B7" s="8" t="s">
        <v>23</v>
      </c>
      <c r="C7" s="9">
        <v>14</v>
      </c>
      <c r="D7" s="7"/>
      <c r="E7" s="4">
        <f t="shared" si="0"/>
        <v>0</v>
      </c>
      <c r="F7" s="130"/>
      <c r="G7" s="130"/>
      <c r="H7" s="26" t="s">
        <v>24</v>
      </c>
      <c r="I7" s="122">
        <f>SUM(I12:J12)/IF(SUM(I11:J11)=0,1,SUM(I11:J11))</f>
        <v>0</v>
      </c>
      <c r="J7" s="122"/>
      <c r="K7" s="123">
        <f>SUM(K12:M12)/IF(SUM(K11:M11)=0,1,SUM(K11:M11))</f>
        <v>0</v>
      </c>
      <c r="L7" s="124"/>
      <c r="M7" s="125"/>
      <c r="N7" s="122">
        <f>SUM(N12:O12)/IF(SUM(N11:O11)=0,1,SUM(N11:O11))</f>
        <v>0</v>
      </c>
      <c r="O7" s="122"/>
      <c r="P7" s="122">
        <f>SUM(P12:Q12)/IF(SUM(P11:Q11)=0,1,SUM(P11:Q11))</f>
        <v>0</v>
      </c>
      <c r="Q7" s="122"/>
      <c r="R7" s="122">
        <f>SUM(R12:S12)/IF(SUM(R11:S11)=0,1,SUM(R11:S11))</f>
        <v>0</v>
      </c>
      <c r="S7" s="122"/>
      <c r="T7" s="117">
        <f>SUM(T12:W12)/IF(SUM(T11:W11)=0,1,SUM(T11:W11))</f>
        <v>18.000000000000004</v>
      </c>
      <c r="U7" s="117"/>
      <c r="V7" s="117"/>
      <c r="W7" s="117"/>
    </row>
    <row r="8" spans="1:23" ht="37.5" customHeight="1" thickBot="1" x14ac:dyDescent="0.3">
      <c r="A8" s="108"/>
      <c r="B8" s="8" t="s">
        <v>25</v>
      </c>
      <c r="C8" s="9">
        <v>14</v>
      </c>
      <c r="D8" s="11"/>
      <c r="E8" s="4">
        <f t="shared" si="0"/>
        <v>0</v>
      </c>
      <c r="H8" s="27" t="s">
        <v>26</v>
      </c>
      <c r="I8" s="27" t="s">
        <v>27</v>
      </c>
      <c r="J8" s="27" t="s">
        <v>28</v>
      </c>
      <c r="K8" s="28" t="s">
        <v>29</v>
      </c>
      <c r="L8" s="28" t="s">
        <v>30</v>
      </c>
      <c r="M8" s="28" t="s">
        <v>31</v>
      </c>
      <c r="N8" s="28" t="s">
        <v>32</v>
      </c>
      <c r="O8" s="28" t="s">
        <v>33</v>
      </c>
      <c r="P8" s="28" t="s">
        <v>34</v>
      </c>
      <c r="Q8" s="28" t="s">
        <v>35</v>
      </c>
      <c r="R8" s="27" t="s">
        <v>36</v>
      </c>
      <c r="S8" s="27" t="s">
        <v>37</v>
      </c>
      <c r="T8" s="28" t="s">
        <v>38</v>
      </c>
      <c r="U8" s="28" t="s">
        <v>39</v>
      </c>
      <c r="V8" s="28" t="s">
        <v>40</v>
      </c>
      <c r="W8" s="28" t="s">
        <v>41</v>
      </c>
    </row>
    <row r="9" spans="1:23" ht="14.5" thickBot="1" x14ac:dyDescent="0.3">
      <c r="A9" s="108"/>
      <c r="B9" s="8" t="s">
        <v>42</v>
      </c>
      <c r="C9" s="9">
        <v>10</v>
      </c>
      <c r="D9" s="7"/>
      <c r="E9" s="4">
        <f t="shared" si="0"/>
        <v>0</v>
      </c>
      <c r="H9" s="27" t="s">
        <v>18</v>
      </c>
      <c r="I9" s="90">
        <v>0.65</v>
      </c>
      <c r="J9" s="90">
        <v>0.35</v>
      </c>
      <c r="K9" s="90">
        <v>0.12</v>
      </c>
      <c r="L9" s="90">
        <v>0.56000000000000005</v>
      </c>
      <c r="M9" s="90">
        <v>0.32</v>
      </c>
      <c r="N9" s="90">
        <v>0.83</v>
      </c>
      <c r="O9" s="90">
        <v>0.17</v>
      </c>
      <c r="P9" s="90">
        <v>0.67</v>
      </c>
      <c r="Q9" s="90">
        <v>0.33</v>
      </c>
      <c r="R9" s="90">
        <v>0.6</v>
      </c>
      <c r="S9" s="90">
        <v>0.4</v>
      </c>
      <c r="T9" s="90">
        <v>0.06</v>
      </c>
      <c r="U9" s="90">
        <v>0.23</v>
      </c>
      <c r="V9" s="90">
        <v>0.56999999999999995</v>
      </c>
      <c r="W9" s="90">
        <v>0.14000000000000001</v>
      </c>
    </row>
    <row r="10" spans="1:23" ht="24.5" thickBot="1" x14ac:dyDescent="0.3">
      <c r="A10" s="108"/>
      <c r="B10" s="8" t="s">
        <v>43</v>
      </c>
      <c r="C10" s="9">
        <v>12</v>
      </c>
      <c r="D10" s="11"/>
      <c r="E10" s="4">
        <f t="shared" si="0"/>
        <v>0</v>
      </c>
      <c r="H10" s="29" t="s">
        <v>44</v>
      </c>
      <c r="I10" s="90"/>
      <c r="J10" s="90"/>
      <c r="K10" s="90"/>
      <c r="L10" s="90"/>
      <c r="M10" s="90"/>
      <c r="N10" s="90"/>
      <c r="O10" s="90"/>
      <c r="P10" s="90"/>
      <c r="Q10" s="90"/>
      <c r="R10" s="90"/>
      <c r="S10" s="90"/>
      <c r="T10" s="90"/>
      <c r="U10" s="90"/>
      <c r="V10" s="90"/>
      <c r="W10" s="90"/>
    </row>
    <row r="11" spans="1:23" ht="14.5" thickBot="1" x14ac:dyDescent="0.3">
      <c r="A11" s="108"/>
      <c r="B11" s="8" t="s">
        <v>45</v>
      </c>
      <c r="C11" s="9">
        <v>12</v>
      </c>
      <c r="D11" s="11"/>
      <c r="E11" s="4">
        <f t="shared" si="0"/>
        <v>0</v>
      </c>
      <c r="H11" s="30" t="s">
        <v>46</v>
      </c>
      <c r="I11" s="31">
        <f>IF(E13=0,0,I9)</f>
        <v>0</v>
      </c>
      <c r="J11" s="31">
        <f>IF(E28=0,0,J9)</f>
        <v>0</v>
      </c>
      <c r="K11" s="31">
        <f>IF(E42=0,0,K9)</f>
        <v>0</v>
      </c>
      <c r="L11" s="31">
        <f>IF(E56=0,0,L9)</f>
        <v>0</v>
      </c>
      <c r="M11" s="31">
        <f>IF(E69=0,0,M9)</f>
        <v>0</v>
      </c>
      <c r="N11" s="31">
        <f>IF(E85=0,0,N9)</f>
        <v>0</v>
      </c>
      <c r="O11" s="31">
        <f>IF(E99=0,0,O9)</f>
        <v>0</v>
      </c>
      <c r="P11" s="31">
        <f>IF(E114=0,0,P9)</f>
        <v>0</v>
      </c>
      <c r="Q11" s="31">
        <f>IF(E126=0,0,Q9)</f>
        <v>0</v>
      </c>
      <c r="R11" s="31">
        <f>IF(E140=0,0,R9)</f>
        <v>0</v>
      </c>
      <c r="S11" s="31">
        <f>IF(E150=0,0,S9)</f>
        <v>0</v>
      </c>
      <c r="T11" s="31">
        <f>IF(E164=0,0,T9)</f>
        <v>0.06</v>
      </c>
      <c r="U11" s="31">
        <f>IF(E178=0,0,U9)</f>
        <v>0</v>
      </c>
      <c r="V11" s="31">
        <f>IF(E193=0,0,V9)</f>
        <v>0</v>
      </c>
      <c r="W11" s="31">
        <f>IF(E207=0,0,W9)</f>
        <v>0</v>
      </c>
    </row>
    <row r="12" spans="1:23" ht="14.5" thickBot="1" x14ac:dyDescent="0.3">
      <c r="A12" s="108"/>
      <c r="B12" s="8" t="s">
        <v>47</v>
      </c>
      <c r="C12" s="9">
        <v>10</v>
      </c>
      <c r="D12" s="7"/>
      <c r="E12" s="4">
        <f t="shared" si="0"/>
        <v>0</v>
      </c>
      <c r="H12" s="30" t="s">
        <v>48</v>
      </c>
      <c r="I12" s="31">
        <f>I11*E13</f>
        <v>0</v>
      </c>
      <c r="J12" s="31">
        <f>J11*E28</f>
        <v>0</v>
      </c>
      <c r="K12" s="31">
        <f>K11*E42</f>
        <v>0</v>
      </c>
      <c r="L12" s="31">
        <f>L11*E56</f>
        <v>0</v>
      </c>
      <c r="M12" s="31">
        <f>M11*E69</f>
        <v>0</v>
      </c>
      <c r="N12" s="31">
        <f>N11*E85</f>
        <v>0</v>
      </c>
      <c r="O12" s="31">
        <f>O11*E99</f>
        <v>0</v>
      </c>
      <c r="P12" s="31">
        <f>P11*E114</f>
        <v>0</v>
      </c>
      <c r="Q12" s="31">
        <f>Q11*E126</f>
        <v>0</v>
      </c>
      <c r="R12" s="31">
        <f>R11*E140</f>
        <v>0</v>
      </c>
      <c r="S12" s="31">
        <f>S11*E150</f>
        <v>0</v>
      </c>
      <c r="T12" s="31">
        <f>T11*E164</f>
        <v>1.08</v>
      </c>
      <c r="U12" s="31">
        <f>U11*E178</f>
        <v>0</v>
      </c>
      <c r="V12" s="31">
        <f>V11*E193</f>
        <v>0</v>
      </c>
      <c r="W12" s="31">
        <f>W11*E207</f>
        <v>0</v>
      </c>
    </row>
    <row r="13" spans="1:23" ht="14.5" thickBot="1" x14ac:dyDescent="0.3">
      <c r="A13" s="12"/>
      <c r="B13" s="13" t="s">
        <v>49</v>
      </c>
      <c r="C13" s="11"/>
      <c r="D13" s="14"/>
      <c r="E13" s="4">
        <f>SUM(E4:E12)</f>
        <v>0</v>
      </c>
      <c r="H13" s="32" t="s">
        <v>50</v>
      </c>
      <c r="I13" s="117">
        <f>(I6*I7+K6*K7+N6*N7+P6*P7+R6*R7+T6*T7)/IF(SUM(I6:W6)=0,1,SUM(I6:W6))</f>
        <v>18.000000000000004</v>
      </c>
      <c r="J13" s="117"/>
      <c r="K13" s="117"/>
      <c r="L13" s="117"/>
      <c r="M13" s="117"/>
      <c r="N13" s="117"/>
      <c r="O13" s="117"/>
      <c r="P13" s="117"/>
      <c r="Q13" s="117"/>
      <c r="R13" s="117"/>
      <c r="S13" s="117"/>
      <c r="T13" s="117"/>
      <c r="U13" s="117"/>
      <c r="V13" s="117"/>
      <c r="W13" s="117"/>
    </row>
    <row r="14" spans="1:23" ht="65" customHeight="1" x14ac:dyDescent="0.25">
      <c r="A14" s="113" t="s">
        <v>51</v>
      </c>
      <c r="B14" s="113"/>
      <c r="C14" s="113"/>
      <c r="D14" s="113"/>
      <c r="E14" s="113"/>
    </row>
    <row r="15" spans="1:23" ht="14.5" thickBot="1" x14ac:dyDescent="0.3">
      <c r="A15" s="105" t="s">
        <v>52</v>
      </c>
      <c r="B15" s="105"/>
      <c r="C15" s="105"/>
      <c r="D15" s="105"/>
      <c r="E15" s="105"/>
    </row>
    <row r="16" spans="1:23" ht="14.5" thickBot="1" x14ac:dyDescent="0.3">
      <c r="A16" s="2" t="s">
        <v>5</v>
      </c>
      <c r="B16" s="3" t="s">
        <v>6</v>
      </c>
      <c r="C16" s="3" t="s">
        <v>7</v>
      </c>
      <c r="D16" s="3" t="s">
        <v>8</v>
      </c>
      <c r="E16" s="4" t="s">
        <v>9</v>
      </c>
    </row>
    <row r="17" spans="1:23" ht="15" customHeight="1" thickBot="1" x14ac:dyDescent="0.3">
      <c r="A17" s="109">
        <v>100</v>
      </c>
      <c r="B17" s="5" t="s">
        <v>53</v>
      </c>
      <c r="C17" s="6">
        <v>15</v>
      </c>
      <c r="D17" s="10"/>
      <c r="E17" s="4">
        <f t="shared" ref="E17:E27" si="1">IF(D17="√",C17,0)</f>
        <v>0</v>
      </c>
    </row>
    <row r="18" spans="1:23" ht="14.5" thickBot="1" x14ac:dyDescent="0.3">
      <c r="A18" s="109"/>
      <c r="B18" s="8" t="s">
        <v>54</v>
      </c>
      <c r="C18" s="9">
        <v>6</v>
      </c>
      <c r="D18" s="10"/>
      <c r="E18" s="4">
        <f t="shared" si="1"/>
        <v>0</v>
      </c>
      <c r="H18" s="126" t="s">
        <v>55</v>
      </c>
      <c r="I18" s="126"/>
      <c r="J18" s="126"/>
      <c r="K18" s="126"/>
      <c r="L18" s="126"/>
      <c r="M18" s="126"/>
      <c r="N18" s="126"/>
      <c r="O18" s="126"/>
      <c r="P18" s="126"/>
      <c r="Q18" s="126"/>
      <c r="R18" s="126"/>
      <c r="S18" s="126"/>
      <c r="T18" s="126"/>
      <c r="U18" s="126"/>
      <c r="V18" s="126"/>
      <c r="W18" s="126"/>
    </row>
    <row r="19" spans="1:23" ht="36.5" thickBot="1" x14ac:dyDescent="0.3">
      <c r="A19" s="109"/>
      <c r="B19" s="8" t="s">
        <v>56</v>
      </c>
      <c r="C19" s="9">
        <v>12</v>
      </c>
      <c r="D19" s="10"/>
      <c r="E19" s="4">
        <f t="shared" si="1"/>
        <v>0</v>
      </c>
      <c r="H19" s="2" t="s">
        <v>3</v>
      </c>
      <c r="I19" s="127" t="s">
        <v>4</v>
      </c>
      <c r="J19" s="127"/>
      <c r="K19" s="127"/>
      <c r="L19" s="127"/>
      <c r="M19" s="127"/>
      <c r="N19" s="127"/>
      <c r="O19" s="127"/>
      <c r="P19" s="127"/>
      <c r="Q19" s="127"/>
      <c r="R19" s="127"/>
      <c r="S19" s="127"/>
      <c r="T19" s="127"/>
      <c r="U19" s="127"/>
      <c r="V19" s="127"/>
      <c r="W19" s="127"/>
    </row>
    <row r="20" spans="1:23" ht="24.5" thickBot="1" x14ac:dyDescent="0.3">
      <c r="A20" s="109"/>
      <c r="B20" s="8" t="s">
        <v>57</v>
      </c>
      <c r="C20" s="9">
        <v>6</v>
      </c>
      <c r="D20" s="10"/>
      <c r="E20" s="4">
        <f t="shared" si="1"/>
        <v>0</v>
      </c>
      <c r="H20" s="21" t="s">
        <v>10</v>
      </c>
      <c r="I20" s="94" t="s">
        <v>58</v>
      </c>
      <c r="J20" s="94"/>
      <c r="K20" s="94"/>
      <c r="L20" s="94"/>
      <c r="M20" s="91" t="s">
        <v>59</v>
      </c>
      <c r="N20" s="91"/>
      <c r="O20" s="91"/>
      <c r="P20" s="91" t="s">
        <v>60</v>
      </c>
      <c r="Q20" s="91"/>
      <c r="R20" s="91"/>
      <c r="S20" s="91" t="s">
        <v>61</v>
      </c>
      <c r="T20" s="91"/>
      <c r="U20" s="91"/>
      <c r="V20" s="91"/>
      <c r="W20" s="91"/>
    </row>
    <row r="21" spans="1:23" ht="14.5" thickBot="1" x14ac:dyDescent="0.3">
      <c r="A21" s="109"/>
      <c r="B21" s="8" t="s">
        <v>62</v>
      </c>
      <c r="C21" s="9">
        <v>9</v>
      </c>
      <c r="D21" s="10"/>
      <c r="E21" s="4">
        <f t="shared" si="1"/>
        <v>0</v>
      </c>
      <c r="H21" s="18" t="s">
        <v>18</v>
      </c>
      <c r="I21" s="94">
        <v>0.16700000000000001</v>
      </c>
      <c r="J21" s="94"/>
      <c r="K21" s="94"/>
      <c r="L21" s="94"/>
      <c r="M21" s="94">
        <v>0.16700000000000001</v>
      </c>
      <c r="N21" s="94"/>
      <c r="O21" s="94"/>
      <c r="P21" s="94">
        <v>0.16700000000000001</v>
      </c>
      <c r="Q21" s="94"/>
      <c r="R21" s="94"/>
      <c r="S21" s="94">
        <v>0.499</v>
      </c>
      <c r="T21" s="94"/>
      <c r="U21" s="94"/>
      <c r="V21" s="94"/>
      <c r="W21" s="94"/>
    </row>
    <row r="22" spans="1:23" ht="24.5" thickBot="1" x14ac:dyDescent="0.3">
      <c r="A22" s="109"/>
      <c r="B22" s="8" t="s">
        <v>63</v>
      </c>
      <c r="C22" s="9">
        <v>15</v>
      </c>
      <c r="D22" s="7"/>
      <c r="E22" s="4">
        <f t="shared" si="1"/>
        <v>0</v>
      </c>
      <c r="H22" s="34" t="s">
        <v>64</v>
      </c>
      <c r="I22" s="94"/>
      <c r="J22" s="94"/>
      <c r="K22" s="94"/>
      <c r="L22" s="94"/>
      <c r="M22" s="94"/>
      <c r="N22" s="94"/>
      <c r="O22" s="94"/>
      <c r="P22" s="94"/>
      <c r="Q22" s="94"/>
      <c r="R22" s="94"/>
      <c r="S22" s="94"/>
      <c r="T22" s="94"/>
      <c r="U22" s="94"/>
      <c r="V22" s="94"/>
      <c r="W22" s="94"/>
    </row>
    <row r="23" spans="1:23" ht="24.5" thickBot="1" x14ac:dyDescent="0.3">
      <c r="A23" s="109"/>
      <c r="B23" s="8" t="s">
        <v>65</v>
      </c>
      <c r="C23" s="9">
        <v>7</v>
      </c>
      <c r="D23" s="10"/>
      <c r="E23" s="4">
        <f t="shared" si="1"/>
        <v>0</v>
      </c>
      <c r="H23" s="25" t="s">
        <v>22</v>
      </c>
      <c r="I23" s="119">
        <f>IF(I24=0,0,I21)</f>
        <v>0</v>
      </c>
      <c r="J23" s="120"/>
      <c r="K23" s="120"/>
      <c r="L23" s="121"/>
      <c r="M23" s="122">
        <f>IF(M24=0,0,M21)</f>
        <v>0.16700000000000001</v>
      </c>
      <c r="N23" s="122"/>
      <c r="O23" s="122"/>
      <c r="P23" s="119">
        <f>IF(P24=0,0,P21)</f>
        <v>0</v>
      </c>
      <c r="Q23" s="120"/>
      <c r="R23" s="121"/>
      <c r="S23" s="119">
        <f>IF(S24=0,0,S21)</f>
        <v>0.499</v>
      </c>
      <c r="T23" s="120"/>
      <c r="U23" s="120"/>
      <c r="V23" s="120"/>
      <c r="W23" s="121"/>
    </row>
    <row r="24" spans="1:23" ht="28.5" thickBot="1" x14ac:dyDescent="0.3">
      <c r="A24" s="109"/>
      <c r="B24" s="8" t="s">
        <v>66</v>
      </c>
      <c r="C24" s="9">
        <v>7</v>
      </c>
      <c r="D24" s="10"/>
      <c r="E24" s="4">
        <f t="shared" si="1"/>
        <v>0</v>
      </c>
      <c r="H24" s="26" t="s">
        <v>24</v>
      </c>
      <c r="I24" s="123">
        <f>SUM(I30:L30)/IF(SUM(I29:L29)=0,1,SUM(I29:L29))</f>
        <v>0</v>
      </c>
      <c r="J24" s="124"/>
      <c r="K24" s="124"/>
      <c r="L24" s="125"/>
      <c r="M24" s="117">
        <f>SUM(M30:O30)/IF(SUM(M29:O29)=0,1,SUM(M29:O29))</f>
        <v>11</v>
      </c>
      <c r="N24" s="117"/>
      <c r="O24" s="117"/>
      <c r="P24" s="123">
        <f>SUM(P30:R30)/IF(SUM(P29:R29)=0,1,SUM(P29:R29))</f>
        <v>0</v>
      </c>
      <c r="Q24" s="124"/>
      <c r="R24" s="125"/>
      <c r="S24" s="123">
        <f>SUM(S30:W30)/IF(SUM(S29:W29)=0,1,SUM(S29:W29))</f>
        <v>18.581081081081081</v>
      </c>
      <c r="T24" s="124"/>
      <c r="U24" s="124"/>
      <c r="V24" s="124"/>
      <c r="W24" s="125"/>
    </row>
    <row r="25" spans="1:23" ht="24.5" thickBot="1" x14ac:dyDescent="0.3">
      <c r="A25" s="109"/>
      <c r="B25" s="8" t="s">
        <v>67</v>
      </c>
      <c r="C25" s="9">
        <v>4</v>
      </c>
      <c r="D25" s="7"/>
      <c r="E25" s="4">
        <f t="shared" si="1"/>
        <v>0</v>
      </c>
      <c r="H25" s="102" t="s">
        <v>26</v>
      </c>
      <c r="I25" s="94" t="s">
        <v>68</v>
      </c>
      <c r="J25" s="94" t="s">
        <v>69</v>
      </c>
      <c r="K25" s="94" t="s">
        <v>70</v>
      </c>
      <c r="L25" s="94" t="s">
        <v>71</v>
      </c>
      <c r="M25" s="98" t="s">
        <v>72</v>
      </c>
      <c r="N25" s="91" t="s">
        <v>73</v>
      </c>
      <c r="O25" s="91" t="s">
        <v>71</v>
      </c>
      <c r="P25" s="91" t="s">
        <v>74</v>
      </c>
      <c r="Q25" s="91" t="s">
        <v>75</v>
      </c>
      <c r="R25" s="91" t="s">
        <v>71</v>
      </c>
      <c r="S25" s="91" t="s">
        <v>76</v>
      </c>
      <c r="T25" s="91" t="s">
        <v>77</v>
      </c>
      <c r="U25" s="91" t="s">
        <v>78</v>
      </c>
      <c r="V25" s="91" t="s">
        <v>79</v>
      </c>
      <c r="W25" s="91" t="s">
        <v>71</v>
      </c>
    </row>
    <row r="26" spans="1:23" ht="14.5" thickBot="1" x14ac:dyDescent="0.3">
      <c r="A26" s="109"/>
      <c r="B26" s="8" t="s">
        <v>80</v>
      </c>
      <c r="C26" s="9">
        <v>12</v>
      </c>
      <c r="D26" s="10"/>
      <c r="E26" s="4">
        <f t="shared" si="1"/>
        <v>0</v>
      </c>
      <c r="H26" s="102"/>
      <c r="I26" s="94"/>
      <c r="J26" s="94"/>
      <c r="K26" s="94"/>
      <c r="L26" s="94"/>
      <c r="M26" s="94"/>
      <c r="N26" s="91"/>
      <c r="O26" s="91"/>
      <c r="P26" s="91"/>
      <c r="Q26" s="91"/>
      <c r="R26" s="91"/>
      <c r="S26" s="91"/>
      <c r="T26" s="91"/>
      <c r="U26" s="91"/>
      <c r="V26" s="91"/>
      <c r="W26" s="91"/>
    </row>
    <row r="27" spans="1:23" ht="27" customHeight="1" thickBot="1" x14ac:dyDescent="0.3">
      <c r="A27" s="110"/>
      <c r="B27" s="8" t="s">
        <v>81</v>
      </c>
      <c r="C27" s="9">
        <v>7</v>
      </c>
      <c r="D27" s="7"/>
      <c r="E27" s="4">
        <f t="shared" si="1"/>
        <v>0</v>
      </c>
      <c r="H27" s="18" t="s">
        <v>18</v>
      </c>
      <c r="I27" s="92">
        <v>7.0000000000000007E-2</v>
      </c>
      <c r="J27" s="92">
        <v>0.17</v>
      </c>
      <c r="K27" s="92">
        <v>0.28999999999999998</v>
      </c>
      <c r="L27" s="92">
        <v>0.47</v>
      </c>
      <c r="M27" s="92">
        <v>0.08</v>
      </c>
      <c r="N27" s="92">
        <v>0.23</v>
      </c>
      <c r="O27" s="92">
        <v>0.69</v>
      </c>
      <c r="P27" s="92">
        <v>0.09</v>
      </c>
      <c r="Q27" s="92">
        <v>0.27</v>
      </c>
      <c r="R27" s="92">
        <v>0.64</v>
      </c>
      <c r="S27" s="92">
        <v>0.26</v>
      </c>
      <c r="T27" s="92">
        <v>0.05</v>
      </c>
      <c r="U27" s="92">
        <v>0.16</v>
      </c>
      <c r="V27" s="92">
        <v>0.1</v>
      </c>
      <c r="W27" s="92">
        <v>0.43</v>
      </c>
    </row>
    <row r="28" spans="1:23" ht="17" thickBot="1" x14ac:dyDescent="0.3">
      <c r="A28" s="12"/>
      <c r="B28" s="13" t="s">
        <v>49</v>
      </c>
      <c r="C28" s="11"/>
      <c r="D28" s="14"/>
      <c r="E28" s="4">
        <f>SUM(E17:E26)</f>
        <v>0</v>
      </c>
      <c r="H28" s="34" t="s">
        <v>82</v>
      </c>
      <c r="I28" s="92"/>
      <c r="J28" s="92"/>
      <c r="K28" s="92"/>
      <c r="L28" s="92"/>
      <c r="M28" s="92"/>
      <c r="N28" s="92"/>
      <c r="O28" s="92"/>
      <c r="P28" s="92"/>
      <c r="Q28" s="92"/>
      <c r="R28" s="92"/>
      <c r="S28" s="92"/>
      <c r="T28" s="92"/>
      <c r="U28" s="92"/>
      <c r="V28" s="92"/>
      <c r="W28" s="92"/>
    </row>
    <row r="29" spans="1:23" ht="27" customHeight="1" thickBot="1" x14ac:dyDescent="0.3">
      <c r="H29" s="30" t="s">
        <v>46</v>
      </c>
      <c r="I29" s="31">
        <f>IF(E223=0,0,I27)</f>
        <v>0</v>
      </c>
      <c r="J29" s="31">
        <f>IF(E236=0,0,J27)</f>
        <v>0</v>
      </c>
      <c r="K29" s="31">
        <f>IF(E249=0,0,K27)</f>
        <v>0</v>
      </c>
      <c r="L29" s="31">
        <f>IF(E264=0,0,L27)</f>
        <v>0</v>
      </c>
      <c r="M29" s="31">
        <f>IF(E277=0,0,M27)</f>
        <v>0</v>
      </c>
      <c r="N29" s="31">
        <f>IF(E289=0,0,N27)</f>
        <v>0</v>
      </c>
      <c r="O29" s="31">
        <f>IF(E305=0,0,O27)</f>
        <v>0.69</v>
      </c>
      <c r="P29" s="31">
        <f>IF(E321=0,0,P27)</f>
        <v>0</v>
      </c>
      <c r="Q29" s="31">
        <f>IF(E336=0,0,Q27)</f>
        <v>0</v>
      </c>
      <c r="R29" s="31">
        <f>IF(E352=0,0,R27)</f>
        <v>0</v>
      </c>
      <c r="S29" s="31">
        <f>IF(E366=0,0,S27)</f>
        <v>0.26</v>
      </c>
      <c r="T29" s="31">
        <f>IF(E381=0,0,T27)</f>
        <v>0.05</v>
      </c>
      <c r="U29" s="31">
        <f>IF(E391=0,0,U27)</f>
        <v>0</v>
      </c>
      <c r="V29" s="31">
        <f>IF(E407=0,0,V27)</f>
        <v>0</v>
      </c>
      <c r="W29" s="31">
        <f>IF(E423=0,0,W27)</f>
        <v>0.43</v>
      </c>
    </row>
    <row r="30" spans="1:23" ht="14.5" thickBot="1" x14ac:dyDescent="0.3">
      <c r="A30" s="105" t="s">
        <v>83</v>
      </c>
      <c r="B30" s="105"/>
      <c r="C30" s="105"/>
      <c r="D30" s="105"/>
      <c r="E30" s="105"/>
      <c r="H30" s="30" t="s">
        <v>48</v>
      </c>
      <c r="I30" s="31">
        <f>I29*E223</f>
        <v>0</v>
      </c>
      <c r="J30" s="31">
        <f>J29*E236</f>
        <v>0</v>
      </c>
      <c r="K30" s="31">
        <f>K29*E249</f>
        <v>0</v>
      </c>
      <c r="L30" s="31">
        <f>L29*E264</f>
        <v>0</v>
      </c>
      <c r="M30" s="31">
        <f>M29*E277</f>
        <v>0</v>
      </c>
      <c r="N30" s="31">
        <f>N29*E289</f>
        <v>0</v>
      </c>
      <c r="O30" s="31">
        <f>O29*E305</f>
        <v>7.59</v>
      </c>
      <c r="P30" s="31">
        <f>P29*E321</f>
        <v>0</v>
      </c>
      <c r="Q30" s="31">
        <f>Q29*E336</f>
        <v>0</v>
      </c>
      <c r="R30" s="31">
        <f>R29*E352</f>
        <v>0</v>
      </c>
      <c r="S30" s="31">
        <f>S29*E366</f>
        <v>8.32</v>
      </c>
      <c r="T30" s="31">
        <f>T29*E381</f>
        <v>0.70000000000000007</v>
      </c>
      <c r="U30" s="31">
        <f>U29*E391</f>
        <v>0</v>
      </c>
      <c r="V30" s="31">
        <f>V29*E407</f>
        <v>0</v>
      </c>
      <c r="W30" s="31">
        <f>W29*E423</f>
        <v>4.7299999999999995</v>
      </c>
    </row>
    <row r="31" spans="1:23" ht="14.5" thickBot="1" x14ac:dyDescent="0.3">
      <c r="A31" s="2" t="s">
        <v>5</v>
      </c>
      <c r="B31" s="3" t="s">
        <v>6</v>
      </c>
      <c r="C31" s="3" t="s">
        <v>7</v>
      </c>
      <c r="D31" s="3" t="s">
        <v>8</v>
      </c>
      <c r="E31" s="4" t="s">
        <v>9</v>
      </c>
      <c r="H31" s="32" t="s">
        <v>84</v>
      </c>
      <c r="I31" s="117">
        <f>(I23*I24+M23*M24+P23*P24+S23*S24)/IF(SUM(I23:W23)=0,1,SUM(I23:W23))</f>
        <v>16.680119308497687</v>
      </c>
      <c r="J31" s="117"/>
      <c r="K31" s="117"/>
      <c r="L31" s="117"/>
      <c r="M31" s="117"/>
      <c r="N31" s="117"/>
      <c r="O31" s="117"/>
      <c r="P31" s="117"/>
      <c r="Q31" s="117"/>
      <c r="R31" s="117"/>
      <c r="S31" s="117"/>
      <c r="T31" s="117"/>
      <c r="U31" s="117"/>
      <c r="V31" s="117"/>
      <c r="W31" s="117"/>
    </row>
    <row r="32" spans="1:23" ht="36.5" thickBot="1" x14ac:dyDescent="0.3">
      <c r="A32" s="99">
        <v>100</v>
      </c>
      <c r="B32" s="16" t="s">
        <v>85</v>
      </c>
      <c r="C32" s="6">
        <v>22</v>
      </c>
      <c r="D32" s="7"/>
      <c r="E32" s="4">
        <f t="shared" ref="E32:E40" si="2">IF(D32="√",C32,0)</f>
        <v>0</v>
      </c>
    </row>
    <row r="33" spans="1:14" ht="14.5" thickBot="1" x14ac:dyDescent="0.3">
      <c r="A33" s="99"/>
      <c r="B33" s="17" t="s">
        <v>86</v>
      </c>
      <c r="C33" s="9">
        <v>12</v>
      </c>
      <c r="D33" s="7"/>
      <c r="E33" s="4">
        <f t="shared" si="2"/>
        <v>0</v>
      </c>
      <c r="G33" s="118" t="s">
        <v>87</v>
      </c>
      <c r="H33" s="118"/>
      <c r="I33" s="118"/>
      <c r="J33" s="118"/>
      <c r="K33" s="118"/>
      <c r="L33" s="118"/>
    </row>
    <row r="34" spans="1:14" ht="14.5" thickBot="1" x14ac:dyDescent="0.3">
      <c r="A34" s="99"/>
      <c r="B34" s="17" t="s">
        <v>88</v>
      </c>
      <c r="C34" s="9">
        <v>12</v>
      </c>
      <c r="D34" s="7"/>
      <c r="E34" s="4">
        <f t="shared" si="2"/>
        <v>0</v>
      </c>
      <c r="G34" s="101" t="s">
        <v>89</v>
      </c>
      <c r="H34" s="101"/>
      <c r="I34" s="101" t="s">
        <v>90</v>
      </c>
      <c r="J34" s="101"/>
      <c r="K34" s="101"/>
      <c r="L34" s="101"/>
      <c r="N34" t="s">
        <v>91</v>
      </c>
    </row>
    <row r="35" spans="1:14" ht="28.5" thickBot="1" x14ac:dyDescent="0.3">
      <c r="A35" s="99"/>
      <c r="B35" s="17" t="s">
        <v>92</v>
      </c>
      <c r="C35" s="9">
        <v>15</v>
      </c>
      <c r="D35" s="10"/>
      <c r="E35" s="4">
        <f t="shared" si="2"/>
        <v>0</v>
      </c>
      <c r="G35" s="101"/>
      <c r="H35" s="101"/>
      <c r="I35" s="35" t="s">
        <v>93</v>
      </c>
      <c r="J35" s="35" t="s">
        <v>94</v>
      </c>
      <c r="K35" s="35" t="s">
        <v>95</v>
      </c>
      <c r="L35" s="35" t="s">
        <v>96</v>
      </c>
      <c r="N35" s="36">
        <v>4</v>
      </c>
    </row>
    <row r="36" spans="1:14" ht="29" thickBot="1" x14ac:dyDescent="0.3">
      <c r="A36" s="99"/>
      <c r="B36" s="8" t="s">
        <v>97</v>
      </c>
      <c r="C36" s="9">
        <v>14</v>
      </c>
      <c r="D36" s="10"/>
      <c r="E36" s="4">
        <f t="shared" si="2"/>
        <v>0</v>
      </c>
      <c r="G36" s="101" t="s">
        <v>98</v>
      </c>
      <c r="H36" s="35" t="s">
        <v>99</v>
      </c>
      <c r="I36" s="37" t="str">
        <f>IF(I31&lt;20,IF(I13&lt;40,"√",""),"")</f>
        <v>√</v>
      </c>
      <c r="J36" s="38" t="str">
        <f>IF(I31&lt;20,IF(40&lt;=I13,IF(I13&lt;60,"√",""),""),"")</f>
        <v/>
      </c>
      <c r="K36" s="38" t="str">
        <f>IF(I31&lt;20,IF(60&lt;=I13,IF(I13&lt;80,"√",""),""),"")</f>
        <v/>
      </c>
      <c r="L36" s="38" t="str">
        <f>IF(I31&lt;20,IF(80&lt;=I13,IF(I13&lt;100,"√",""),""),"")</f>
        <v/>
      </c>
      <c r="N36" s="39">
        <v>3</v>
      </c>
    </row>
    <row r="37" spans="1:14" ht="29" thickBot="1" x14ac:dyDescent="0.3">
      <c r="A37" s="99"/>
      <c r="B37" s="8" t="s">
        <v>100</v>
      </c>
      <c r="C37" s="9">
        <v>7</v>
      </c>
      <c r="D37" s="10"/>
      <c r="E37" s="4">
        <f t="shared" si="2"/>
        <v>0</v>
      </c>
      <c r="G37" s="101"/>
      <c r="H37" s="35" t="s">
        <v>101</v>
      </c>
      <c r="I37" s="38" t="str">
        <f>IF(20&lt;=I31,IF(I31&lt;70,IF(I13&lt;40,"√",""),""),"")</f>
        <v/>
      </c>
      <c r="J37" s="38" t="str">
        <f>IF(20&lt;=I31,IF(I31&lt;70,IF(40&lt;=I13,IF(I13&lt;60,"√",""),""),""),"")</f>
        <v/>
      </c>
      <c r="K37" s="40" t="str">
        <f>IF(20&lt;=I31,IF(I31&lt;70,IF(60&lt;=I13,IF(I13&lt;80,"√",""),""),""),"")</f>
        <v/>
      </c>
      <c r="L37" s="40" t="str">
        <f>IF(20&lt;=I31,IF(I31&lt;70,IF(80&lt;=I13,IF(I13&lt;100,"√",""),""),""),"")</f>
        <v/>
      </c>
      <c r="N37" s="41">
        <v>2</v>
      </c>
    </row>
    <row r="38" spans="1:14" ht="29" thickBot="1" x14ac:dyDescent="0.3">
      <c r="A38" s="99"/>
      <c r="B38" s="17" t="s">
        <v>102</v>
      </c>
      <c r="C38" s="9">
        <v>6</v>
      </c>
      <c r="D38" s="10"/>
      <c r="E38" s="4">
        <f t="shared" si="2"/>
        <v>0</v>
      </c>
      <c r="G38" s="101"/>
      <c r="H38" s="35" t="s">
        <v>103</v>
      </c>
      <c r="I38" s="38" t="str">
        <f>IF(70&lt;=I31,IF(I31&lt;80,IF(I13&lt;40,"√",""),""),"")</f>
        <v/>
      </c>
      <c r="J38" s="40" t="str">
        <f>IF(70&lt;=I31,IF(I31&lt;80,IF(40&lt;=I13,IF(I13&lt;60,"√",""),""),""),"")</f>
        <v/>
      </c>
      <c r="K38" s="40" t="str">
        <f>IF(70&lt;=I31,IF(I31&lt;80,IF(60&lt;=I13,IF(I13&lt;80,"√",""),""),""),"")</f>
        <v/>
      </c>
      <c r="L38" s="42" t="str">
        <f>IF(70&lt;=I31,IF(I31&lt;80,IF(80&lt;=I13,IF(I13&lt;100,"√",""),""),""),"")</f>
        <v/>
      </c>
      <c r="N38" s="43">
        <v>1</v>
      </c>
    </row>
    <row r="39" spans="1:14" ht="29" thickBot="1" x14ac:dyDescent="0.3">
      <c r="A39" s="99"/>
      <c r="B39" s="17" t="s">
        <v>104</v>
      </c>
      <c r="C39" s="9">
        <v>4</v>
      </c>
      <c r="D39" s="10"/>
      <c r="E39" s="4">
        <f t="shared" si="2"/>
        <v>0</v>
      </c>
      <c r="G39" s="101"/>
      <c r="H39" s="35" t="s">
        <v>105</v>
      </c>
      <c r="I39" s="40" t="str">
        <f>IF(80&lt;=I31,IF(I31&lt;100,IF(I13&lt;40,"√",""),""),"")</f>
        <v/>
      </c>
      <c r="J39" s="42" t="str">
        <f>IF(80&lt;=I31,IF(I31&lt;100,IF(40&lt;=I13,IF(I13&lt;60,"√",""),""),""),"")</f>
        <v/>
      </c>
      <c r="K39" s="42" t="str">
        <f>IF(80&lt;=I31,IF(I31&lt;100,IF(60&lt;=I13,IF(I13&lt;80,"√",""),""),""),"")</f>
        <v/>
      </c>
      <c r="L39" s="42" t="str">
        <f>IF(80&lt;=I31,IF(I31&lt;100,IF(80&lt;=I13,IF(I13&lt;100,"√",""),""),""),"")</f>
        <v/>
      </c>
    </row>
    <row r="40" spans="1:14" ht="24.5" thickBot="1" x14ac:dyDescent="0.3">
      <c r="A40" s="99"/>
      <c r="B40" s="17" t="s">
        <v>106</v>
      </c>
      <c r="C40" s="9">
        <v>4</v>
      </c>
      <c r="D40" s="11"/>
      <c r="E40" s="4">
        <f t="shared" si="2"/>
        <v>0</v>
      </c>
    </row>
    <row r="41" spans="1:14" ht="27" customHeight="1" thickBot="1" x14ac:dyDescent="0.3">
      <c r="A41" s="99"/>
      <c r="B41" s="17" t="s">
        <v>107</v>
      </c>
      <c r="C41" s="9">
        <v>4</v>
      </c>
      <c r="D41" s="11"/>
      <c r="E41" s="4">
        <f>SUM(E32:E40)</f>
        <v>0</v>
      </c>
    </row>
    <row r="42" spans="1:14" ht="27" customHeight="1" thickBot="1" x14ac:dyDescent="0.3">
      <c r="A42" s="12"/>
      <c r="B42" s="13" t="s">
        <v>49</v>
      </c>
      <c r="C42" s="11"/>
      <c r="D42" s="14"/>
      <c r="E42" s="4">
        <f>SUM(E32:E41)</f>
        <v>0</v>
      </c>
    </row>
    <row r="44" spans="1:14" ht="14.5" thickBot="1" x14ac:dyDescent="0.3">
      <c r="A44" s="105" t="s">
        <v>108</v>
      </c>
      <c r="B44" s="105"/>
      <c r="C44" s="105"/>
      <c r="D44" s="105"/>
      <c r="E44" s="105"/>
    </row>
    <row r="45" spans="1:14" ht="14.5" thickBot="1" x14ac:dyDescent="0.3">
      <c r="A45" s="2" t="s">
        <v>5</v>
      </c>
      <c r="B45" s="3" t="s">
        <v>6</v>
      </c>
      <c r="C45" s="3" t="s">
        <v>7</v>
      </c>
      <c r="D45" s="3" t="s">
        <v>8</v>
      </c>
      <c r="E45" s="4" t="s">
        <v>9</v>
      </c>
    </row>
    <row r="46" spans="1:14" ht="14.5" thickBot="1" x14ac:dyDescent="0.3">
      <c r="A46" s="103">
        <v>100</v>
      </c>
      <c r="B46" s="5" t="s">
        <v>109</v>
      </c>
      <c r="C46" s="6">
        <v>17</v>
      </c>
      <c r="D46" s="10"/>
      <c r="E46" s="4">
        <f t="shared" ref="E46:E55" si="3">IF(D46="√",C46,0)</f>
        <v>0</v>
      </c>
    </row>
    <row r="47" spans="1:14" ht="24.5" thickBot="1" x14ac:dyDescent="0.3">
      <c r="A47" s="103"/>
      <c r="B47" s="8" t="s">
        <v>110</v>
      </c>
      <c r="C47" s="9">
        <v>26</v>
      </c>
      <c r="D47" s="10"/>
      <c r="E47" s="4">
        <f t="shared" si="3"/>
        <v>0</v>
      </c>
    </row>
    <row r="48" spans="1:14" ht="14.5" thickBot="1" x14ac:dyDescent="0.3">
      <c r="A48" s="103"/>
      <c r="B48" s="8" t="s">
        <v>111</v>
      </c>
      <c r="C48" s="9">
        <v>17</v>
      </c>
      <c r="D48" s="7"/>
      <c r="E48" s="4">
        <f t="shared" si="3"/>
        <v>0</v>
      </c>
    </row>
    <row r="49" spans="1:5" ht="14.5" thickBot="1" x14ac:dyDescent="0.3">
      <c r="A49" s="103"/>
      <c r="B49" s="8" t="s">
        <v>112</v>
      </c>
      <c r="C49" s="9">
        <v>10</v>
      </c>
      <c r="D49" s="7"/>
      <c r="E49" s="4">
        <f t="shared" si="3"/>
        <v>0</v>
      </c>
    </row>
    <row r="50" spans="1:5" ht="14.5" thickBot="1" x14ac:dyDescent="0.3">
      <c r="A50" s="103"/>
      <c r="B50" s="17" t="s">
        <v>113</v>
      </c>
      <c r="C50" s="9">
        <v>8</v>
      </c>
      <c r="D50" s="7"/>
      <c r="E50" s="4">
        <f t="shared" si="3"/>
        <v>0</v>
      </c>
    </row>
    <row r="51" spans="1:5" ht="14.5" thickBot="1" x14ac:dyDescent="0.3">
      <c r="A51" s="103"/>
      <c r="B51" s="17" t="s">
        <v>114</v>
      </c>
      <c r="C51" s="9">
        <v>8</v>
      </c>
      <c r="D51" s="7"/>
      <c r="E51" s="4">
        <f t="shared" si="3"/>
        <v>0</v>
      </c>
    </row>
    <row r="52" spans="1:5" ht="14.5" thickBot="1" x14ac:dyDescent="0.3">
      <c r="A52" s="103"/>
      <c r="B52" s="19" t="s">
        <v>115</v>
      </c>
      <c r="C52" s="100">
        <v>8</v>
      </c>
      <c r="D52" s="11"/>
      <c r="E52" s="4">
        <f t="shared" si="3"/>
        <v>0</v>
      </c>
    </row>
    <row r="53" spans="1:5" ht="15" customHeight="1" thickBot="1" x14ac:dyDescent="0.3">
      <c r="A53" s="103"/>
      <c r="B53" s="20" t="s">
        <v>116</v>
      </c>
      <c r="C53" s="100"/>
      <c r="D53" s="11"/>
      <c r="E53" s="4">
        <f t="shared" si="3"/>
        <v>0</v>
      </c>
    </row>
    <row r="54" spans="1:5" ht="14.5" thickBot="1" x14ac:dyDescent="0.3">
      <c r="A54" s="103"/>
      <c r="B54" s="17" t="s">
        <v>117</v>
      </c>
      <c r="C54" s="9">
        <v>6</v>
      </c>
      <c r="D54" s="7"/>
      <c r="E54" s="4">
        <f t="shared" si="3"/>
        <v>0</v>
      </c>
    </row>
    <row r="55" spans="1:5" ht="27" customHeight="1" thickBot="1" x14ac:dyDescent="0.3">
      <c r="A55" s="102"/>
      <c r="B55" s="13"/>
      <c r="C55" s="11"/>
      <c r="D55" s="11"/>
      <c r="E55" s="4">
        <f t="shared" si="3"/>
        <v>0</v>
      </c>
    </row>
    <row r="56" spans="1:5" ht="14.5" thickBot="1" x14ac:dyDescent="0.3">
      <c r="A56" s="12"/>
      <c r="B56" s="13" t="s">
        <v>49</v>
      </c>
      <c r="C56" s="11"/>
      <c r="D56" s="11"/>
      <c r="E56" s="4">
        <f>SUM(E46:E55)</f>
        <v>0</v>
      </c>
    </row>
    <row r="57" spans="1:5" x14ac:dyDescent="0.25">
      <c r="A57" s="1" t="s">
        <v>118</v>
      </c>
    </row>
    <row r="58" spans="1:5" ht="14.5" thickBot="1" x14ac:dyDescent="0.3">
      <c r="A58" s="105" t="s">
        <v>119</v>
      </c>
      <c r="B58" s="105"/>
      <c r="C58" s="105"/>
      <c r="D58" s="105"/>
      <c r="E58" s="105"/>
    </row>
    <row r="59" spans="1:5" ht="14.5" thickBot="1" x14ac:dyDescent="0.3">
      <c r="A59" s="2" t="s">
        <v>5</v>
      </c>
      <c r="B59" s="3" t="s">
        <v>6</v>
      </c>
      <c r="C59" s="3" t="s">
        <v>7</v>
      </c>
      <c r="D59" s="3" t="s">
        <v>8</v>
      </c>
      <c r="E59" s="4" t="s">
        <v>9</v>
      </c>
    </row>
    <row r="60" spans="1:5" ht="24.5" thickBot="1" x14ac:dyDescent="0.3">
      <c r="A60" s="99">
        <v>100</v>
      </c>
      <c r="B60" s="5" t="s">
        <v>120</v>
      </c>
      <c r="C60" s="6">
        <v>53</v>
      </c>
      <c r="D60" s="10"/>
      <c r="E60" s="4">
        <f t="shared" ref="E60:E68" si="4">IF(D60="√",C60,0)</f>
        <v>0</v>
      </c>
    </row>
    <row r="61" spans="1:5" ht="36.5" thickBot="1" x14ac:dyDescent="0.3">
      <c r="A61" s="99"/>
      <c r="B61" s="8" t="s">
        <v>121</v>
      </c>
      <c r="C61" s="9">
        <v>28</v>
      </c>
      <c r="D61" s="7"/>
      <c r="E61" s="4">
        <f t="shared" si="4"/>
        <v>0</v>
      </c>
    </row>
    <row r="62" spans="1:5" ht="24.5" thickBot="1" x14ac:dyDescent="0.3">
      <c r="A62" s="99"/>
      <c r="B62" s="8" t="s">
        <v>122</v>
      </c>
      <c r="C62" s="9">
        <v>13</v>
      </c>
      <c r="D62" s="7"/>
      <c r="E62" s="4">
        <f t="shared" si="4"/>
        <v>0</v>
      </c>
    </row>
    <row r="63" spans="1:5" ht="14.5" thickBot="1" x14ac:dyDescent="0.3">
      <c r="A63" s="99"/>
      <c r="B63" s="8" t="s">
        <v>123</v>
      </c>
      <c r="C63" s="9">
        <v>6</v>
      </c>
      <c r="D63" s="7"/>
      <c r="E63" s="4">
        <f t="shared" si="4"/>
        <v>0</v>
      </c>
    </row>
    <row r="64" spans="1:5" ht="14.5" thickBot="1" x14ac:dyDescent="0.3">
      <c r="A64" s="99"/>
      <c r="B64" s="22"/>
      <c r="C64" s="10"/>
      <c r="D64" s="10"/>
      <c r="E64" s="4">
        <f t="shared" si="4"/>
        <v>0</v>
      </c>
    </row>
    <row r="65" spans="1:5" ht="13.5" customHeight="1" thickBot="1" x14ac:dyDescent="0.3">
      <c r="A65" s="99"/>
      <c r="B65" s="22"/>
      <c r="C65" s="10"/>
      <c r="D65" s="10"/>
      <c r="E65" s="4">
        <f t="shared" si="4"/>
        <v>0</v>
      </c>
    </row>
    <row r="66" spans="1:5" ht="14.5" thickBot="1" x14ac:dyDescent="0.3">
      <c r="A66" s="99"/>
      <c r="B66" s="22"/>
      <c r="C66" s="10"/>
      <c r="D66" s="10"/>
      <c r="E66" s="4">
        <f t="shared" si="4"/>
        <v>0</v>
      </c>
    </row>
    <row r="67" spans="1:5" ht="14.5" thickBot="1" x14ac:dyDescent="0.3">
      <c r="A67" s="99"/>
      <c r="B67" s="22"/>
      <c r="C67" s="10"/>
      <c r="D67" s="10"/>
      <c r="E67" s="4">
        <f t="shared" si="4"/>
        <v>0</v>
      </c>
    </row>
    <row r="68" spans="1:5" ht="14.5" thickBot="1" x14ac:dyDescent="0.3">
      <c r="A68" s="99"/>
      <c r="B68" s="13"/>
      <c r="C68" s="11"/>
      <c r="D68" s="11"/>
      <c r="E68" s="4">
        <f t="shared" si="4"/>
        <v>0</v>
      </c>
    </row>
    <row r="69" spans="1:5" ht="27" customHeight="1" thickBot="1" x14ac:dyDescent="0.3">
      <c r="A69" s="12"/>
      <c r="B69" s="13" t="s">
        <v>49</v>
      </c>
      <c r="C69" s="11"/>
      <c r="D69" s="11"/>
      <c r="E69" s="4">
        <f>SUM(E60:E68)</f>
        <v>0</v>
      </c>
    </row>
    <row r="71" spans="1:5" ht="14.5" thickBot="1" x14ac:dyDescent="0.3">
      <c r="A71" s="105" t="s">
        <v>124</v>
      </c>
      <c r="B71" s="105"/>
      <c r="C71" s="105"/>
      <c r="D71" s="105"/>
      <c r="E71" s="105"/>
    </row>
    <row r="72" spans="1:5" ht="14.5" thickBot="1" x14ac:dyDescent="0.3">
      <c r="A72" s="2" t="s">
        <v>5</v>
      </c>
      <c r="B72" s="3" t="s">
        <v>6</v>
      </c>
      <c r="C72" s="3" t="s">
        <v>7</v>
      </c>
      <c r="D72" s="3" t="s">
        <v>8</v>
      </c>
      <c r="E72" s="4" t="s">
        <v>9</v>
      </c>
    </row>
    <row r="73" spans="1:5" ht="14.5" thickBot="1" x14ac:dyDescent="0.3">
      <c r="A73" s="99">
        <v>100</v>
      </c>
      <c r="B73" s="16" t="s">
        <v>125</v>
      </c>
      <c r="C73" s="6">
        <v>25</v>
      </c>
      <c r="D73" s="7"/>
      <c r="E73" s="4">
        <f t="shared" ref="E73:E84" si="5">IF(D73="√",C73,0)</f>
        <v>0</v>
      </c>
    </row>
    <row r="74" spans="1:5" ht="14.5" thickBot="1" x14ac:dyDescent="0.3">
      <c r="A74" s="99"/>
      <c r="B74" s="17" t="s">
        <v>126</v>
      </c>
      <c r="C74" s="9">
        <v>20</v>
      </c>
      <c r="D74" s="7"/>
      <c r="E74" s="4">
        <f t="shared" si="5"/>
        <v>0</v>
      </c>
    </row>
    <row r="75" spans="1:5" ht="14.5" thickBot="1" x14ac:dyDescent="0.3">
      <c r="A75" s="99"/>
      <c r="B75" s="17" t="s">
        <v>127</v>
      </c>
      <c r="C75" s="9">
        <v>10</v>
      </c>
      <c r="D75" s="10"/>
      <c r="E75" s="4">
        <f t="shared" si="5"/>
        <v>0</v>
      </c>
    </row>
    <row r="76" spans="1:5" ht="14.5" thickBot="1" x14ac:dyDescent="0.3">
      <c r="A76" s="99"/>
      <c r="B76" s="17" t="s">
        <v>128</v>
      </c>
      <c r="C76" s="9">
        <v>10</v>
      </c>
      <c r="D76" s="10"/>
      <c r="E76" s="4">
        <f t="shared" si="5"/>
        <v>0</v>
      </c>
    </row>
    <row r="77" spans="1:5" ht="14.5" thickBot="1" x14ac:dyDescent="0.3">
      <c r="A77" s="99"/>
      <c r="B77" s="17" t="s">
        <v>129</v>
      </c>
      <c r="C77" s="9">
        <v>10</v>
      </c>
      <c r="D77" s="7"/>
      <c r="E77" s="4">
        <f t="shared" si="5"/>
        <v>0</v>
      </c>
    </row>
    <row r="78" spans="1:5" ht="14.5" thickBot="1" x14ac:dyDescent="0.3">
      <c r="A78" s="99"/>
      <c r="B78" s="17" t="s">
        <v>130</v>
      </c>
      <c r="C78" s="9">
        <v>10</v>
      </c>
      <c r="D78" s="7"/>
      <c r="E78" s="4">
        <f t="shared" si="5"/>
        <v>0</v>
      </c>
    </row>
    <row r="79" spans="1:5" ht="24.5" thickBot="1" x14ac:dyDescent="0.3">
      <c r="A79" s="99"/>
      <c r="B79" s="17" t="s">
        <v>131</v>
      </c>
      <c r="C79" s="9">
        <v>15</v>
      </c>
      <c r="D79" s="7"/>
      <c r="E79" s="4">
        <f t="shared" si="5"/>
        <v>0</v>
      </c>
    </row>
    <row r="80" spans="1:5" ht="15" customHeight="1" thickBot="1" x14ac:dyDescent="0.3">
      <c r="A80" s="99"/>
      <c r="B80" s="22"/>
      <c r="C80" s="10"/>
      <c r="D80" s="10"/>
      <c r="E80" s="4">
        <f t="shared" si="5"/>
        <v>0</v>
      </c>
    </row>
    <row r="81" spans="1:5" ht="14.5" thickBot="1" x14ac:dyDescent="0.3">
      <c r="A81" s="99"/>
      <c r="B81" s="11"/>
      <c r="C81" s="11"/>
      <c r="D81" s="11"/>
      <c r="E81" s="4">
        <f t="shared" si="5"/>
        <v>0</v>
      </c>
    </row>
    <row r="82" spans="1:5" ht="14.5" thickBot="1" x14ac:dyDescent="0.3">
      <c r="A82" s="99"/>
      <c r="B82" s="13"/>
      <c r="C82" s="11"/>
      <c r="D82" s="11"/>
      <c r="E82" s="4">
        <f t="shared" si="5"/>
        <v>0</v>
      </c>
    </row>
    <row r="83" spans="1:5" ht="27" customHeight="1" thickBot="1" x14ac:dyDescent="0.3">
      <c r="A83" s="99"/>
      <c r="B83" s="44"/>
      <c r="C83" s="11"/>
      <c r="D83" s="11"/>
      <c r="E83" s="4">
        <f t="shared" si="5"/>
        <v>0</v>
      </c>
    </row>
    <row r="84" spans="1:5" ht="14.5" thickBot="1" x14ac:dyDescent="0.3">
      <c r="A84" s="99"/>
      <c r="B84" s="45"/>
      <c r="C84" s="11"/>
      <c r="D84" s="11"/>
      <c r="E84" s="4">
        <f t="shared" si="5"/>
        <v>0</v>
      </c>
    </row>
    <row r="85" spans="1:5" ht="14.5" thickBot="1" x14ac:dyDescent="0.3">
      <c r="A85" s="12"/>
      <c r="B85" s="13" t="s">
        <v>49</v>
      </c>
      <c r="C85" s="11"/>
      <c r="D85" s="14"/>
      <c r="E85" s="4">
        <f>SUM(E73:E79)</f>
        <v>0</v>
      </c>
    </row>
    <row r="87" spans="1:5" ht="14.5" thickBot="1" x14ac:dyDescent="0.3">
      <c r="A87" s="105" t="s">
        <v>132</v>
      </c>
      <c r="B87" s="105"/>
      <c r="C87" s="105"/>
      <c r="D87" s="105"/>
      <c r="E87" s="105"/>
    </row>
    <row r="88" spans="1:5" ht="14.5" thickBot="1" x14ac:dyDescent="0.3">
      <c r="A88" s="2" t="s">
        <v>5</v>
      </c>
      <c r="B88" s="3" t="s">
        <v>6</v>
      </c>
      <c r="C88" s="3" t="s">
        <v>7</v>
      </c>
      <c r="D88" s="3" t="s">
        <v>8</v>
      </c>
      <c r="E88" s="4" t="s">
        <v>9</v>
      </c>
    </row>
    <row r="89" spans="1:5" ht="14.5" thickBot="1" x14ac:dyDescent="0.3">
      <c r="A89" s="99">
        <v>100</v>
      </c>
      <c r="B89" s="16" t="s">
        <v>133</v>
      </c>
      <c r="C89" s="6">
        <v>10</v>
      </c>
      <c r="D89" s="10"/>
      <c r="E89" s="4">
        <f t="shared" ref="E89:E98" si="6">IF(D89="√",C89,0)</f>
        <v>0</v>
      </c>
    </row>
    <row r="90" spans="1:5" ht="15" customHeight="1" thickBot="1" x14ac:dyDescent="0.3">
      <c r="A90" s="99"/>
      <c r="B90" s="17" t="s">
        <v>134</v>
      </c>
      <c r="C90" s="9">
        <v>10</v>
      </c>
      <c r="D90" s="10"/>
      <c r="E90" s="4">
        <f t="shared" si="6"/>
        <v>0</v>
      </c>
    </row>
    <row r="91" spans="1:5" ht="14.5" thickBot="1" x14ac:dyDescent="0.3">
      <c r="A91" s="99"/>
      <c r="B91" s="46" t="s">
        <v>135</v>
      </c>
      <c r="C91" s="9">
        <v>10</v>
      </c>
      <c r="D91" s="10"/>
      <c r="E91" s="4">
        <f t="shared" si="6"/>
        <v>0</v>
      </c>
    </row>
    <row r="92" spans="1:5" ht="14.5" thickBot="1" x14ac:dyDescent="0.3">
      <c r="A92" s="99"/>
      <c r="B92" s="46" t="s">
        <v>136</v>
      </c>
      <c r="C92" s="9">
        <v>10</v>
      </c>
      <c r="D92" s="10"/>
      <c r="E92" s="4">
        <f t="shared" si="6"/>
        <v>0</v>
      </c>
    </row>
    <row r="93" spans="1:5" ht="14.5" thickBot="1" x14ac:dyDescent="0.3">
      <c r="A93" s="99"/>
      <c r="B93" s="46" t="s">
        <v>137</v>
      </c>
      <c r="C93" s="9">
        <v>10</v>
      </c>
      <c r="D93" s="10"/>
      <c r="E93" s="4">
        <f t="shared" si="6"/>
        <v>0</v>
      </c>
    </row>
    <row r="94" spans="1:5" ht="14.5" thickBot="1" x14ac:dyDescent="0.3">
      <c r="A94" s="99"/>
      <c r="B94" s="46" t="s">
        <v>138</v>
      </c>
      <c r="C94" s="9">
        <v>10</v>
      </c>
      <c r="D94" s="10"/>
      <c r="E94" s="4">
        <f t="shared" si="6"/>
        <v>0</v>
      </c>
    </row>
    <row r="95" spans="1:5" ht="46" customHeight="1" thickBot="1" x14ac:dyDescent="0.3">
      <c r="A95" s="99"/>
      <c r="B95" s="47" t="s">
        <v>139</v>
      </c>
      <c r="C95" s="9">
        <v>15</v>
      </c>
      <c r="D95" s="10"/>
      <c r="E95" s="4">
        <f t="shared" si="6"/>
        <v>0</v>
      </c>
    </row>
    <row r="96" spans="1:5" ht="24.5" thickBot="1" x14ac:dyDescent="0.3">
      <c r="A96" s="99"/>
      <c r="B96" s="48" t="s">
        <v>140</v>
      </c>
      <c r="C96" s="9">
        <v>10</v>
      </c>
      <c r="D96" s="10"/>
      <c r="E96" s="4">
        <f t="shared" si="6"/>
        <v>0</v>
      </c>
    </row>
    <row r="97" spans="1:5" ht="14.5" thickBot="1" x14ac:dyDescent="0.3">
      <c r="A97" s="99"/>
      <c r="B97" s="47" t="s">
        <v>141</v>
      </c>
      <c r="C97" s="9">
        <v>10</v>
      </c>
      <c r="D97" s="10"/>
      <c r="E97" s="4">
        <f t="shared" si="6"/>
        <v>0</v>
      </c>
    </row>
    <row r="98" spans="1:5" ht="24.5" thickBot="1" x14ac:dyDescent="0.3">
      <c r="A98" s="99"/>
      <c r="B98" s="8" t="s">
        <v>142</v>
      </c>
      <c r="C98" s="9">
        <v>5</v>
      </c>
      <c r="D98" s="10"/>
      <c r="E98" s="4">
        <f t="shared" si="6"/>
        <v>0</v>
      </c>
    </row>
    <row r="99" spans="1:5" ht="14.5" thickBot="1" x14ac:dyDescent="0.3">
      <c r="A99" s="12"/>
      <c r="B99" s="13" t="s">
        <v>49</v>
      </c>
      <c r="C99" s="11"/>
      <c r="D99" s="11"/>
      <c r="E99" s="4">
        <f>SUM(E89:E98)</f>
        <v>0</v>
      </c>
    </row>
    <row r="101" spans="1:5" ht="14.5" thickBot="1" x14ac:dyDescent="0.3">
      <c r="A101" s="105" t="s">
        <v>143</v>
      </c>
      <c r="B101" s="105"/>
      <c r="C101" s="105"/>
      <c r="D101" s="105"/>
      <c r="E101" s="105"/>
    </row>
    <row r="102" spans="1:5" ht="14.5" thickBot="1" x14ac:dyDescent="0.3">
      <c r="A102" s="2" t="s">
        <v>5</v>
      </c>
      <c r="B102" s="3" t="s">
        <v>6</v>
      </c>
      <c r="C102" s="3" t="s">
        <v>7</v>
      </c>
      <c r="D102" s="3" t="s">
        <v>8</v>
      </c>
      <c r="E102" s="4" t="s">
        <v>9</v>
      </c>
    </row>
    <row r="103" spans="1:5" ht="14.5" thickBot="1" x14ac:dyDescent="0.3">
      <c r="A103" s="104">
        <v>100</v>
      </c>
      <c r="B103" s="49" t="s">
        <v>144</v>
      </c>
      <c r="C103" s="6">
        <v>18</v>
      </c>
      <c r="D103" s="10"/>
      <c r="E103" s="4">
        <f t="shared" ref="E103:E113" si="7">IF(D103="√",C103,0)</f>
        <v>0</v>
      </c>
    </row>
    <row r="104" spans="1:5" ht="24.5" thickBot="1" x14ac:dyDescent="0.3">
      <c r="A104" s="104"/>
      <c r="B104" s="50" t="s">
        <v>145</v>
      </c>
      <c r="C104" s="9">
        <v>8</v>
      </c>
      <c r="D104" s="10"/>
      <c r="E104" s="4">
        <f t="shared" si="7"/>
        <v>0</v>
      </c>
    </row>
    <row r="105" spans="1:5" ht="15.75" customHeight="1" thickBot="1" x14ac:dyDescent="0.3">
      <c r="A105" s="104"/>
      <c r="B105" s="50" t="s">
        <v>146</v>
      </c>
      <c r="C105" s="9">
        <v>8</v>
      </c>
      <c r="D105" s="10"/>
      <c r="E105" s="4">
        <f t="shared" si="7"/>
        <v>0</v>
      </c>
    </row>
    <row r="106" spans="1:5" ht="14.5" thickBot="1" x14ac:dyDescent="0.3">
      <c r="A106" s="104"/>
      <c r="B106" s="50" t="s">
        <v>147</v>
      </c>
      <c r="C106" s="9">
        <v>8</v>
      </c>
      <c r="D106" s="7"/>
      <c r="E106" s="4">
        <f t="shared" si="7"/>
        <v>0</v>
      </c>
    </row>
    <row r="107" spans="1:5" ht="24.5" thickBot="1" x14ac:dyDescent="0.3">
      <c r="A107" s="104"/>
      <c r="B107" s="50" t="s">
        <v>148</v>
      </c>
      <c r="C107" s="9">
        <v>16</v>
      </c>
      <c r="D107" s="7"/>
      <c r="E107" s="4">
        <f t="shared" si="7"/>
        <v>0</v>
      </c>
    </row>
    <row r="108" spans="1:5" ht="24.5" thickBot="1" x14ac:dyDescent="0.3">
      <c r="A108" s="104"/>
      <c r="B108" s="50" t="s">
        <v>149</v>
      </c>
      <c r="C108" s="9">
        <v>8</v>
      </c>
      <c r="D108" s="10"/>
      <c r="E108" s="4">
        <f t="shared" si="7"/>
        <v>0</v>
      </c>
    </row>
    <row r="109" spans="1:5" ht="14.5" thickBot="1" x14ac:dyDescent="0.3">
      <c r="A109" s="104"/>
      <c r="B109" s="51" t="s">
        <v>150</v>
      </c>
      <c r="C109" s="9">
        <v>16</v>
      </c>
      <c r="D109" s="10"/>
      <c r="E109" s="4">
        <f t="shared" si="7"/>
        <v>0</v>
      </c>
    </row>
    <row r="110" spans="1:5" ht="14.5" thickBot="1" x14ac:dyDescent="0.3">
      <c r="A110" s="104"/>
      <c r="B110" s="51" t="s">
        <v>151</v>
      </c>
      <c r="C110" s="9">
        <v>10</v>
      </c>
      <c r="D110" s="10"/>
      <c r="E110" s="4">
        <f t="shared" si="7"/>
        <v>0</v>
      </c>
    </row>
    <row r="111" spans="1:5" ht="24.5" thickBot="1" x14ac:dyDescent="0.3">
      <c r="A111" s="104"/>
      <c r="B111" s="51" t="s">
        <v>152</v>
      </c>
      <c r="C111" s="9">
        <v>8</v>
      </c>
      <c r="D111" s="10"/>
      <c r="E111" s="4">
        <f t="shared" si="7"/>
        <v>0</v>
      </c>
    </row>
    <row r="112" spans="1:5" ht="14.5" thickBot="1" x14ac:dyDescent="0.3">
      <c r="A112" s="104"/>
      <c r="B112" s="14"/>
      <c r="C112" s="25"/>
      <c r="D112" s="10"/>
      <c r="E112" s="4">
        <f t="shared" si="7"/>
        <v>0</v>
      </c>
    </row>
    <row r="113" spans="1:8" ht="14.5" thickBot="1" x14ac:dyDescent="0.3">
      <c r="A113" s="99"/>
      <c r="B113" s="52"/>
      <c r="C113" s="31"/>
      <c r="D113" s="10"/>
      <c r="E113" s="4">
        <f t="shared" si="7"/>
        <v>0</v>
      </c>
    </row>
    <row r="114" spans="1:8" ht="14.5" thickBot="1" x14ac:dyDescent="0.3">
      <c r="A114" s="12"/>
      <c r="B114" s="13" t="s">
        <v>49</v>
      </c>
      <c r="C114" s="11"/>
      <c r="D114" s="11"/>
      <c r="E114" s="4">
        <f>SUM(E103:E109)</f>
        <v>0</v>
      </c>
    </row>
    <row r="116" spans="1:8" ht="15" customHeight="1" thickBot="1" x14ac:dyDescent="0.3">
      <c r="A116" s="105" t="s">
        <v>153</v>
      </c>
      <c r="B116" s="105"/>
      <c r="C116" s="105"/>
      <c r="D116" s="105"/>
      <c r="E116" s="105"/>
      <c r="H116" s="53" t="s">
        <v>118</v>
      </c>
    </row>
    <row r="117" spans="1:8" ht="14.5" thickBot="1" x14ac:dyDescent="0.3">
      <c r="A117" s="2" t="s">
        <v>5</v>
      </c>
      <c r="B117" s="3" t="s">
        <v>6</v>
      </c>
      <c r="C117" s="3" t="s">
        <v>7</v>
      </c>
      <c r="D117" s="3" t="s">
        <v>8</v>
      </c>
      <c r="E117" s="4" t="s">
        <v>9</v>
      </c>
    </row>
    <row r="118" spans="1:8" ht="14.5" thickBot="1" x14ac:dyDescent="0.3">
      <c r="A118" s="99">
        <v>100</v>
      </c>
      <c r="B118" s="5" t="s">
        <v>154</v>
      </c>
      <c r="C118" s="6">
        <v>34</v>
      </c>
      <c r="D118" s="10"/>
      <c r="E118" s="4">
        <f t="shared" ref="E118:E125" si="8">IF(D118="√",C118,0)</f>
        <v>0</v>
      </c>
    </row>
    <row r="119" spans="1:8" ht="15" customHeight="1" thickBot="1" x14ac:dyDescent="0.3">
      <c r="A119" s="99"/>
      <c r="B119" s="8" t="s">
        <v>155</v>
      </c>
      <c r="C119" s="9">
        <v>22</v>
      </c>
      <c r="D119" s="10"/>
      <c r="E119" s="4">
        <f t="shared" si="8"/>
        <v>0</v>
      </c>
    </row>
    <row r="120" spans="1:8" ht="14.5" thickBot="1" x14ac:dyDescent="0.3">
      <c r="A120" s="99"/>
      <c r="B120" s="8" t="s">
        <v>156</v>
      </c>
      <c r="C120" s="9">
        <v>22</v>
      </c>
      <c r="D120" s="10"/>
      <c r="E120" s="4">
        <f t="shared" si="8"/>
        <v>0</v>
      </c>
    </row>
    <row r="121" spans="1:8" ht="24.5" thickBot="1" x14ac:dyDescent="0.3">
      <c r="A121" s="99"/>
      <c r="B121" s="8" t="s">
        <v>157</v>
      </c>
      <c r="C121" s="9">
        <v>22</v>
      </c>
      <c r="D121" s="10"/>
      <c r="E121" s="4">
        <f t="shared" si="8"/>
        <v>0</v>
      </c>
    </row>
    <row r="122" spans="1:8" ht="14.5" thickBot="1" x14ac:dyDescent="0.3">
      <c r="A122" s="99"/>
      <c r="B122" s="22"/>
      <c r="C122" s="10"/>
      <c r="D122" s="10"/>
      <c r="E122" s="4">
        <f t="shared" si="8"/>
        <v>0</v>
      </c>
    </row>
    <row r="123" spans="1:8" ht="14.5" thickBot="1" x14ac:dyDescent="0.3">
      <c r="A123" s="99"/>
      <c r="B123" s="11"/>
      <c r="C123" s="11"/>
      <c r="D123" s="11"/>
      <c r="E123" s="4">
        <f t="shared" si="8"/>
        <v>0</v>
      </c>
    </row>
    <row r="124" spans="1:8" ht="14.5" thickBot="1" x14ac:dyDescent="0.3">
      <c r="A124" s="99"/>
      <c r="B124" s="44"/>
      <c r="C124" s="11"/>
      <c r="D124" s="11"/>
      <c r="E124" s="4">
        <f t="shared" si="8"/>
        <v>0</v>
      </c>
    </row>
    <row r="125" spans="1:8" ht="14.5" thickBot="1" x14ac:dyDescent="0.3">
      <c r="A125" s="99"/>
      <c r="B125" s="44"/>
      <c r="C125" s="11"/>
      <c r="D125" s="11"/>
      <c r="E125" s="4">
        <f t="shared" si="8"/>
        <v>0</v>
      </c>
    </row>
    <row r="126" spans="1:8" ht="14.5" thickBot="1" x14ac:dyDescent="0.3">
      <c r="A126" s="12"/>
      <c r="B126" s="13" t="s">
        <v>49</v>
      </c>
      <c r="C126" s="11"/>
      <c r="D126" s="11"/>
      <c r="E126" s="4">
        <f>SUM(E118:E125)</f>
        <v>0</v>
      </c>
    </row>
    <row r="128" spans="1:8" ht="14.5" thickBot="1" x14ac:dyDescent="0.3">
      <c r="A128" s="105" t="s">
        <v>158</v>
      </c>
      <c r="B128" s="105"/>
      <c r="C128" s="105"/>
      <c r="D128" s="105"/>
      <c r="E128" s="105"/>
    </row>
    <row r="129" spans="1:5" ht="14.5" thickBot="1" x14ac:dyDescent="0.3">
      <c r="A129" s="2" t="s">
        <v>5</v>
      </c>
      <c r="B129" s="3" t="s">
        <v>6</v>
      </c>
      <c r="C129" s="3" t="s">
        <v>7</v>
      </c>
      <c r="D129" s="3" t="s">
        <v>8</v>
      </c>
      <c r="E129" s="4" t="s">
        <v>9</v>
      </c>
    </row>
    <row r="130" spans="1:5" ht="14.5" thickBot="1" x14ac:dyDescent="0.3">
      <c r="A130" s="104">
        <v>100</v>
      </c>
      <c r="B130" s="16" t="s">
        <v>159</v>
      </c>
      <c r="C130" s="54">
        <v>14</v>
      </c>
      <c r="D130" s="10"/>
      <c r="E130" s="4">
        <f t="shared" ref="E130:E139" si="9">IF(D130="√",C130,0)</f>
        <v>0</v>
      </c>
    </row>
    <row r="131" spans="1:5" ht="27" customHeight="1" thickBot="1" x14ac:dyDescent="0.3">
      <c r="A131" s="104"/>
      <c r="B131" s="16" t="s">
        <v>160</v>
      </c>
      <c r="C131" s="6">
        <v>12</v>
      </c>
      <c r="D131" s="10"/>
      <c r="E131" s="4">
        <f t="shared" si="9"/>
        <v>0</v>
      </c>
    </row>
    <row r="132" spans="1:5" ht="24.5" thickBot="1" x14ac:dyDescent="0.3">
      <c r="A132" s="104"/>
      <c r="B132" s="16" t="s">
        <v>161</v>
      </c>
      <c r="C132" s="6">
        <v>12</v>
      </c>
      <c r="D132" s="10"/>
      <c r="E132" s="4">
        <f t="shared" si="9"/>
        <v>0</v>
      </c>
    </row>
    <row r="133" spans="1:5" ht="14.5" thickBot="1" x14ac:dyDescent="0.3">
      <c r="A133" s="104"/>
      <c r="B133" s="16" t="s">
        <v>162</v>
      </c>
      <c r="C133" s="6">
        <v>14</v>
      </c>
      <c r="D133" s="10"/>
      <c r="E133" s="4">
        <f t="shared" si="9"/>
        <v>0</v>
      </c>
    </row>
    <row r="134" spans="1:5" ht="24.5" thickBot="1" x14ac:dyDescent="0.3">
      <c r="A134" s="104"/>
      <c r="B134" s="16" t="s">
        <v>163</v>
      </c>
      <c r="C134" s="6">
        <v>14</v>
      </c>
      <c r="D134" s="10"/>
      <c r="E134" s="4">
        <f t="shared" si="9"/>
        <v>0</v>
      </c>
    </row>
    <row r="135" spans="1:5" ht="14.5" thickBot="1" x14ac:dyDescent="0.3">
      <c r="A135" s="104"/>
      <c r="B135" s="16" t="s">
        <v>164</v>
      </c>
      <c r="C135" s="6">
        <v>10</v>
      </c>
      <c r="D135" s="10"/>
      <c r="E135" s="4">
        <f t="shared" si="9"/>
        <v>0</v>
      </c>
    </row>
    <row r="136" spans="1:5" ht="14.5" thickBot="1" x14ac:dyDescent="0.3">
      <c r="A136" s="104"/>
      <c r="B136" s="16" t="s">
        <v>165</v>
      </c>
      <c r="C136" s="6">
        <v>10</v>
      </c>
      <c r="D136" s="10"/>
      <c r="E136" s="4">
        <f t="shared" si="9"/>
        <v>0</v>
      </c>
    </row>
    <row r="137" spans="1:5" ht="14.5" thickBot="1" x14ac:dyDescent="0.3">
      <c r="A137" s="104"/>
      <c r="B137" s="16" t="s">
        <v>166</v>
      </c>
      <c r="C137" s="6">
        <v>14</v>
      </c>
      <c r="D137" s="11"/>
      <c r="E137" s="4">
        <f t="shared" si="9"/>
        <v>0</v>
      </c>
    </row>
    <row r="138" spans="1:5" ht="14.5" thickBot="1" x14ac:dyDescent="0.3">
      <c r="A138" s="104"/>
      <c r="B138" s="13"/>
      <c r="C138" s="11"/>
      <c r="D138" s="11"/>
      <c r="E138" s="4">
        <f t="shared" si="9"/>
        <v>0</v>
      </c>
    </row>
    <row r="139" spans="1:5" ht="14.5" thickBot="1" x14ac:dyDescent="0.3">
      <c r="A139" s="99"/>
      <c r="B139" s="13"/>
      <c r="C139" s="11"/>
      <c r="D139" s="11"/>
      <c r="E139" s="4">
        <f t="shared" si="9"/>
        <v>0</v>
      </c>
    </row>
    <row r="140" spans="1:5" ht="14.5" thickBot="1" x14ac:dyDescent="0.3">
      <c r="A140" s="12"/>
      <c r="B140" s="13" t="s">
        <v>49</v>
      </c>
      <c r="C140" s="11"/>
      <c r="D140" s="14"/>
      <c r="E140" s="4">
        <f>SUM(E130:E139)</f>
        <v>0</v>
      </c>
    </row>
    <row r="142" spans="1:5" ht="14.5" thickBot="1" x14ac:dyDescent="0.3">
      <c r="A142" s="105" t="s">
        <v>167</v>
      </c>
      <c r="B142" s="105"/>
      <c r="C142" s="105"/>
      <c r="D142" s="105"/>
      <c r="E142" s="105"/>
    </row>
    <row r="143" spans="1:5" ht="14.5" thickBot="1" x14ac:dyDescent="0.3">
      <c r="A143" s="2" t="s">
        <v>5</v>
      </c>
      <c r="B143" s="3" t="s">
        <v>6</v>
      </c>
      <c r="C143" s="3" t="s">
        <v>7</v>
      </c>
      <c r="D143" s="3" t="s">
        <v>8</v>
      </c>
      <c r="E143" s="4" t="s">
        <v>9</v>
      </c>
    </row>
    <row r="144" spans="1:5" ht="14.5" thickBot="1" x14ac:dyDescent="0.3">
      <c r="A144" s="99">
        <v>100</v>
      </c>
      <c r="B144" s="55" t="s">
        <v>168</v>
      </c>
      <c r="C144" s="10">
        <v>25</v>
      </c>
      <c r="D144" s="10"/>
      <c r="E144" s="4">
        <f t="shared" ref="E144:E149" si="10">IF(D144="√",C144,0)</f>
        <v>0</v>
      </c>
    </row>
    <row r="145" spans="1:5" ht="15" customHeight="1" thickBot="1" x14ac:dyDescent="0.3">
      <c r="A145" s="99"/>
      <c r="B145" s="22" t="s">
        <v>169</v>
      </c>
      <c r="C145" s="10">
        <v>25</v>
      </c>
      <c r="D145" s="10"/>
      <c r="E145" s="4">
        <f t="shared" si="10"/>
        <v>0</v>
      </c>
    </row>
    <row r="146" spans="1:5" ht="14.5" thickBot="1" x14ac:dyDescent="0.3">
      <c r="A146" s="99"/>
      <c r="B146" s="22" t="s">
        <v>170</v>
      </c>
      <c r="C146" s="10">
        <v>25</v>
      </c>
      <c r="D146" s="10"/>
      <c r="E146" s="4">
        <f t="shared" si="10"/>
        <v>0</v>
      </c>
    </row>
    <row r="147" spans="1:5" ht="27.5" thickBot="1" x14ac:dyDescent="0.3">
      <c r="A147" s="99"/>
      <c r="B147" s="22" t="s">
        <v>171</v>
      </c>
      <c r="C147" s="10">
        <v>25</v>
      </c>
      <c r="D147" s="10"/>
      <c r="E147" s="4">
        <f t="shared" si="10"/>
        <v>0</v>
      </c>
    </row>
    <row r="148" spans="1:5" ht="14.5" thickBot="1" x14ac:dyDescent="0.3">
      <c r="A148" s="99"/>
      <c r="B148" s="13"/>
      <c r="C148" s="11"/>
      <c r="D148" s="11"/>
      <c r="E148" s="4">
        <f t="shared" si="10"/>
        <v>0</v>
      </c>
    </row>
    <row r="149" spans="1:5" ht="14.5" thickBot="1" x14ac:dyDescent="0.3">
      <c r="A149" s="99"/>
      <c r="B149" s="13"/>
      <c r="C149" s="11"/>
      <c r="D149" s="11"/>
      <c r="E149" s="4">
        <f t="shared" si="10"/>
        <v>0</v>
      </c>
    </row>
    <row r="150" spans="1:5" ht="14.5" thickBot="1" x14ac:dyDescent="0.3">
      <c r="A150" s="12"/>
      <c r="B150" s="13" t="s">
        <v>49</v>
      </c>
      <c r="C150" s="11"/>
      <c r="D150" s="14"/>
      <c r="E150" s="4">
        <f>SUM(E144:E149)</f>
        <v>0</v>
      </c>
    </row>
    <row r="152" spans="1:5" ht="14.5" thickBot="1" x14ac:dyDescent="0.3">
      <c r="A152" s="105" t="s">
        <v>172</v>
      </c>
      <c r="B152" s="105"/>
      <c r="C152" s="105"/>
      <c r="D152" s="105"/>
      <c r="E152" s="105"/>
    </row>
    <row r="153" spans="1:5" ht="14.5" thickBot="1" x14ac:dyDescent="0.3">
      <c r="A153" s="2" t="s">
        <v>5</v>
      </c>
      <c r="B153" s="3" t="s">
        <v>6</v>
      </c>
      <c r="C153" s="3" t="s">
        <v>7</v>
      </c>
      <c r="D153" s="3" t="s">
        <v>8</v>
      </c>
      <c r="E153" s="4" t="s">
        <v>9</v>
      </c>
    </row>
    <row r="154" spans="1:5" ht="28" thickBot="1" x14ac:dyDescent="0.3">
      <c r="A154" s="99">
        <v>100</v>
      </c>
      <c r="B154" s="56" t="s">
        <v>173</v>
      </c>
      <c r="C154" s="10">
        <v>25</v>
      </c>
      <c r="D154" s="7"/>
      <c r="E154" s="4">
        <f t="shared" ref="E154:E163" si="11">IF(D154="√",C154,0)</f>
        <v>0</v>
      </c>
    </row>
    <row r="155" spans="1:5" ht="14.5" thickBot="1" x14ac:dyDescent="0.3">
      <c r="A155" s="99"/>
      <c r="B155" s="57" t="s">
        <v>174</v>
      </c>
      <c r="C155" s="10">
        <v>8</v>
      </c>
      <c r="D155" s="7"/>
      <c r="E155" s="4">
        <f t="shared" si="11"/>
        <v>0</v>
      </c>
    </row>
    <row r="156" spans="1:5" ht="14.5" thickBot="1" x14ac:dyDescent="0.3">
      <c r="A156" s="99"/>
      <c r="B156" s="57" t="s">
        <v>175</v>
      </c>
      <c r="C156" s="10">
        <v>13</v>
      </c>
      <c r="D156" s="10" t="s">
        <v>176</v>
      </c>
      <c r="E156" s="4">
        <f t="shared" si="11"/>
        <v>13</v>
      </c>
    </row>
    <row r="157" spans="1:5" ht="14.5" thickBot="1" x14ac:dyDescent="0.3">
      <c r="A157" s="99"/>
      <c r="B157" s="58" t="s">
        <v>177</v>
      </c>
      <c r="C157" s="10">
        <v>20</v>
      </c>
      <c r="D157" s="10"/>
      <c r="E157" s="4">
        <f t="shared" si="11"/>
        <v>0</v>
      </c>
    </row>
    <row r="158" spans="1:5" ht="14.5" thickBot="1" x14ac:dyDescent="0.3">
      <c r="A158" s="99"/>
      <c r="B158" s="58" t="s">
        <v>178</v>
      </c>
      <c r="C158" s="10">
        <v>25</v>
      </c>
      <c r="D158" s="7"/>
      <c r="E158" s="4">
        <f t="shared" si="11"/>
        <v>0</v>
      </c>
    </row>
    <row r="159" spans="1:5" ht="26" customHeight="1" thickBot="1" x14ac:dyDescent="0.3">
      <c r="A159" s="99"/>
      <c r="B159" s="59" t="s">
        <v>179</v>
      </c>
      <c r="C159" s="10">
        <v>25</v>
      </c>
      <c r="D159" s="10"/>
      <c r="E159" s="4">
        <f t="shared" si="11"/>
        <v>0</v>
      </c>
    </row>
    <row r="160" spans="1:5" ht="27.5" thickBot="1" x14ac:dyDescent="0.3">
      <c r="A160" s="99"/>
      <c r="B160" s="60" t="s">
        <v>180</v>
      </c>
      <c r="C160" s="10">
        <v>5</v>
      </c>
      <c r="D160" s="10" t="s">
        <v>176</v>
      </c>
      <c r="E160" s="4">
        <f t="shared" si="11"/>
        <v>5</v>
      </c>
    </row>
    <row r="161" spans="1:5" ht="27.5" thickBot="1" x14ac:dyDescent="0.3">
      <c r="A161" s="99"/>
      <c r="B161" s="60" t="s">
        <v>181</v>
      </c>
      <c r="C161" s="10">
        <v>15</v>
      </c>
      <c r="D161" s="10"/>
      <c r="E161" s="4">
        <f t="shared" si="11"/>
        <v>0</v>
      </c>
    </row>
    <row r="162" spans="1:5" ht="28" thickBot="1" x14ac:dyDescent="0.3">
      <c r="A162" s="99"/>
      <c r="B162" s="60" t="s">
        <v>182</v>
      </c>
      <c r="C162" s="10">
        <v>25</v>
      </c>
      <c r="D162" s="7"/>
      <c r="E162" s="4">
        <f t="shared" si="11"/>
        <v>0</v>
      </c>
    </row>
    <row r="163" spans="1:5" ht="14.5" thickBot="1" x14ac:dyDescent="0.3">
      <c r="A163" s="99"/>
      <c r="B163" s="13"/>
      <c r="C163" s="11"/>
      <c r="D163" s="11"/>
      <c r="E163" s="4">
        <f t="shared" si="11"/>
        <v>0</v>
      </c>
    </row>
    <row r="164" spans="1:5" ht="14.5" thickBot="1" x14ac:dyDescent="0.3">
      <c r="A164" s="12"/>
      <c r="B164" s="13" t="s">
        <v>49</v>
      </c>
      <c r="C164" s="11"/>
      <c r="D164" s="11"/>
      <c r="E164" s="4">
        <f>SUM(E154:E163)</f>
        <v>18</v>
      </c>
    </row>
    <row r="165" spans="1:5" ht="67" customHeight="1" x14ac:dyDescent="0.25">
      <c r="A165" s="113" t="s">
        <v>183</v>
      </c>
      <c r="B165" s="113"/>
      <c r="C165" s="113"/>
      <c r="D165" s="113"/>
      <c r="E165" s="113"/>
    </row>
    <row r="166" spans="1:5" ht="14.5" thickBot="1" x14ac:dyDescent="0.3">
      <c r="A166" s="105" t="s">
        <v>184</v>
      </c>
      <c r="B166" s="105"/>
      <c r="C166" s="105"/>
      <c r="D166" s="105"/>
      <c r="E166" s="105"/>
    </row>
    <row r="167" spans="1:5" ht="14.5" thickBot="1" x14ac:dyDescent="0.3">
      <c r="A167" s="2" t="s">
        <v>5</v>
      </c>
      <c r="B167" s="3" t="s">
        <v>6</v>
      </c>
      <c r="C167" s="3" t="s">
        <v>7</v>
      </c>
      <c r="D167" s="3" t="s">
        <v>8</v>
      </c>
      <c r="E167" s="4" t="s">
        <v>9</v>
      </c>
    </row>
    <row r="168" spans="1:5" ht="27" customHeight="1" thickBot="1" x14ac:dyDescent="0.3">
      <c r="A168" s="99">
        <v>100</v>
      </c>
      <c r="B168" s="5" t="s">
        <v>185</v>
      </c>
      <c r="C168" s="6">
        <v>9</v>
      </c>
      <c r="D168" s="10"/>
      <c r="E168" s="4">
        <f t="shared" ref="E168:E177" si="12">IF(D168="√",C168,0)</f>
        <v>0</v>
      </c>
    </row>
    <row r="169" spans="1:5" ht="14.5" thickBot="1" x14ac:dyDescent="0.3">
      <c r="A169" s="99"/>
      <c r="B169" s="8" t="s">
        <v>186</v>
      </c>
      <c r="C169" s="9">
        <v>24</v>
      </c>
      <c r="D169" s="7"/>
      <c r="E169" s="4">
        <f t="shared" si="12"/>
        <v>0</v>
      </c>
    </row>
    <row r="170" spans="1:5" ht="14.5" thickBot="1" x14ac:dyDescent="0.3">
      <c r="A170" s="99"/>
      <c r="B170" s="8" t="s">
        <v>187</v>
      </c>
      <c r="C170" s="9">
        <v>16</v>
      </c>
      <c r="D170" s="7"/>
      <c r="E170" s="4">
        <f t="shared" si="12"/>
        <v>0</v>
      </c>
    </row>
    <row r="171" spans="1:5" ht="14.5" thickBot="1" x14ac:dyDescent="0.3">
      <c r="A171" s="99"/>
      <c r="B171" s="8" t="s">
        <v>188</v>
      </c>
      <c r="C171" s="9">
        <v>11</v>
      </c>
      <c r="D171" s="10"/>
      <c r="E171" s="4">
        <f t="shared" si="12"/>
        <v>0</v>
      </c>
    </row>
    <row r="172" spans="1:5" ht="24.5" thickBot="1" x14ac:dyDescent="0.3">
      <c r="A172" s="99"/>
      <c r="B172" s="8" t="s">
        <v>189</v>
      </c>
      <c r="C172" s="9">
        <v>10</v>
      </c>
      <c r="D172" s="7"/>
      <c r="E172" s="4">
        <f t="shared" si="12"/>
        <v>0</v>
      </c>
    </row>
    <row r="173" spans="1:5" ht="14.5" thickBot="1" x14ac:dyDescent="0.3">
      <c r="A173" s="99"/>
      <c r="B173" s="8" t="s">
        <v>190</v>
      </c>
      <c r="C173" s="9">
        <v>11</v>
      </c>
      <c r="D173" s="7"/>
      <c r="E173" s="4">
        <f t="shared" si="12"/>
        <v>0</v>
      </c>
    </row>
    <row r="174" spans="1:5" ht="14.5" thickBot="1" x14ac:dyDescent="0.3">
      <c r="A174" s="99"/>
      <c r="B174" s="8" t="s">
        <v>191</v>
      </c>
      <c r="C174" s="9">
        <v>9</v>
      </c>
      <c r="D174" s="7"/>
      <c r="E174" s="4">
        <f t="shared" si="12"/>
        <v>0</v>
      </c>
    </row>
    <row r="175" spans="1:5" ht="14.5" thickBot="1" x14ac:dyDescent="0.3">
      <c r="A175" s="99"/>
      <c r="B175" s="8" t="s">
        <v>192</v>
      </c>
      <c r="C175" s="9">
        <v>10</v>
      </c>
      <c r="D175" s="10"/>
      <c r="E175" s="4">
        <f t="shared" si="12"/>
        <v>0</v>
      </c>
    </row>
    <row r="176" spans="1:5" ht="14.5" thickBot="1" x14ac:dyDescent="0.3">
      <c r="A176" s="99"/>
      <c r="B176" s="22"/>
      <c r="C176" s="10"/>
      <c r="D176" s="10"/>
      <c r="E176" s="4">
        <f t="shared" si="12"/>
        <v>0</v>
      </c>
    </row>
    <row r="177" spans="1:5" ht="14.5" thickBot="1" x14ac:dyDescent="0.3">
      <c r="A177" s="99"/>
      <c r="B177" s="13"/>
      <c r="C177" s="11"/>
      <c r="D177" s="11"/>
      <c r="E177" s="4">
        <f t="shared" si="12"/>
        <v>0</v>
      </c>
    </row>
    <row r="178" spans="1:5" ht="14.5" thickBot="1" x14ac:dyDescent="0.3">
      <c r="A178" s="12"/>
      <c r="B178" s="13" t="s">
        <v>49</v>
      </c>
      <c r="C178" s="11"/>
      <c r="D178" s="11"/>
      <c r="E178" s="4">
        <f>SUM(E168:E177)</f>
        <v>0</v>
      </c>
    </row>
    <row r="180" spans="1:5" ht="14.5" thickBot="1" x14ac:dyDescent="0.3">
      <c r="A180" s="105" t="s">
        <v>193</v>
      </c>
      <c r="B180" s="105"/>
      <c r="C180" s="105"/>
      <c r="D180" s="105"/>
      <c r="E180" s="105"/>
    </row>
    <row r="181" spans="1:5" ht="14.5" thickBot="1" x14ac:dyDescent="0.3">
      <c r="A181" s="2" t="s">
        <v>5</v>
      </c>
      <c r="B181" s="3" t="s">
        <v>6</v>
      </c>
      <c r="C181" s="3" t="s">
        <v>7</v>
      </c>
      <c r="D181" s="3" t="s">
        <v>8</v>
      </c>
      <c r="E181" s="4" t="s">
        <v>9</v>
      </c>
    </row>
    <row r="182" spans="1:5" ht="14.5" thickBot="1" x14ac:dyDescent="0.3">
      <c r="A182" s="99">
        <v>100</v>
      </c>
      <c r="B182" s="5" t="s">
        <v>194</v>
      </c>
      <c r="C182" s="6">
        <v>14</v>
      </c>
      <c r="D182" s="7"/>
      <c r="E182" s="4">
        <f t="shared" ref="E182:E192" si="13">IF(D182="√",C182,0)</f>
        <v>0</v>
      </c>
    </row>
    <row r="183" spans="1:5" ht="14.5" thickBot="1" x14ac:dyDescent="0.3">
      <c r="A183" s="99"/>
      <c r="B183" s="8" t="s">
        <v>195</v>
      </c>
      <c r="C183" s="9">
        <v>9</v>
      </c>
      <c r="D183" s="7"/>
      <c r="E183" s="4">
        <f t="shared" si="13"/>
        <v>0</v>
      </c>
    </row>
    <row r="184" spans="1:5" ht="24.5" thickBot="1" x14ac:dyDescent="0.3">
      <c r="A184" s="99"/>
      <c r="B184" s="8" t="s">
        <v>196</v>
      </c>
      <c r="C184" s="9">
        <v>9</v>
      </c>
      <c r="D184" s="7"/>
      <c r="E184" s="4">
        <f t="shared" si="13"/>
        <v>0</v>
      </c>
    </row>
    <row r="185" spans="1:5" ht="14.5" thickBot="1" x14ac:dyDescent="0.3">
      <c r="A185" s="99"/>
      <c r="B185" s="8" t="s">
        <v>197</v>
      </c>
      <c r="C185" s="9">
        <v>3</v>
      </c>
      <c r="D185" s="7"/>
      <c r="E185" s="4">
        <f t="shared" si="13"/>
        <v>0</v>
      </c>
    </row>
    <row r="186" spans="1:5" ht="14.5" thickBot="1" x14ac:dyDescent="0.3">
      <c r="A186" s="99"/>
      <c r="B186" s="8" t="s">
        <v>198</v>
      </c>
      <c r="C186" s="9">
        <v>5</v>
      </c>
      <c r="D186" s="10"/>
      <c r="E186" s="4">
        <f t="shared" si="13"/>
        <v>0</v>
      </c>
    </row>
    <row r="187" spans="1:5" ht="14.5" thickBot="1" x14ac:dyDescent="0.3">
      <c r="A187" s="99"/>
      <c r="B187" s="8" t="s">
        <v>199</v>
      </c>
      <c r="C187" s="9">
        <v>5</v>
      </c>
      <c r="D187" s="7"/>
      <c r="E187" s="4">
        <f t="shared" si="13"/>
        <v>0</v>
      </c>
    </row>
    <row r="188" spans="1:5" ht="39.75" customHeight="1" thickBot="1" x14ac:dyDescent="0.3">
      <c r="A188" s="99"/>
      <c r="B188" s="8" t="s">
        <v>200</v>
      </c>
      <c r="C188" s="9">
        <v>14</v>
      </c>
      <c r="D188" s="7"/>
      <c r="E188" s="4">
        <f t="shared" si="13"/>
        <v>0</v>
      </c>
    </row>
    <row r="189" spans="1:5" ht="24.5" thickBot="1" x14ac:dyDescent="0.3">
      <c r="A189" s="99"/>
      <c r="B189" s="8" t="s">
        <v>201</v>
      </c>
      <c r="C189" s="9">
        <v>9</v>
      </c>
      <c r="D189" s="10"/>
      <c r="E189" s="4">
        <f t="shared" si="13"/>
        <v>0</v>
      </c>
    </row>
    <row r="190" spans="1:5" ht="14.5" thickBot="1" x14ac:dyDescent="0.3">
      <c r="A190" s="99"/>
      <c r="B190" s="8" t="s">
        <v>202</v>
      </c>
      <c r="C190" s="9">
        <v>9</v>
      </c>
      <c r="D190" s="7"/>
      <c r="E190" s="4">
        <f t="shared" si="13"/>
        <v>0</v>
      </c>
    </row>
    <row r="191" spans="1:5" ht="14.5" thickBot="1" x14ac:dyDescent="0.3">
      <c r="A191" s="99"/>
      <c r="B191" s="17" t="s">
        <v>203</v>
      </c>
      <c r="C191" s="9">
        <v>18</v>
      </c>
      <c r="D191" s="7"/>
      <c r="E191" s="4">
        <f t="shared" si="13"/>
        <v>0</v>
      </c>
    </row>
    <row r="192" spans="1:5" ht="14.5" thickBot="1" x14ac:dyDescent="0.3">
      <c r="A192" s="99"/>
      <c r="B192" s="17" t="s">
        <v>204</v>
      </c>
      <c r="C192" s="9">
        <v>5</v>
      </c>
      <c r="D192" s="7"/>
      <c r="E192" s="4">
        <f t="shared" si="13"/>
        <v>0</v>
      </c>
    </row>
    <row r="193" spans="1:5" ht="14.5" thickBot="1" x14ac:dyDescent="0.3">
      <c r="A193" s="12"/>
      <c r="B193" s="13" t="s">
        <v>49</v>
      </c>
      <c r="C193" s="11"/>
      <c r="D193" s="11"/>
      <c r="E193" s="4">
        <f>SUM(E182:E192)</f>
        <v>0</v>
      </c>
    </row>
    <row r="195" spans="1:5" ht="14.5" thickBot="1" x14ac:dyDescent="0.3">
      <c r="A195" s="105" t="s">
        <v>205</v>
      </c>
      <c r="B195" s="105"/>
      <c r="C195" s="105"/>
      <c r="D195" s="105"/>
      <c r="E195" s="105"/>
    </row>
    <row r="196" spans="1:5" ht="14.5" thickBot="1" x14ac:dyDescent="0.3">
      <c r="A196" s="2" t="s">
        <v>5</v>
      </c>
      <c r="B196" s="3" t="s">
        <v>6</v>
      </c>
      <c r="C196" s="3" t="s">
        <v>7</v>
      </c>
      <c r="D196" s="3" t="s">
        <v>8</v>
      </c>
      <c r="E196" s="4" t="s">
        <v>9</v>
      </c>
    </row>
    <row r="197" spans="1:5" ht="14.5" thickBot="1" x14ac:dyDescent="0.3">
      <c r="A197" s="99">
        <v>100</v>
      </c>
      <c r="B197" s="16" t="s">
        <v>206</v>
      </c>
      <c r="C197" s="6">
        <v>13</v>
      </c>
      <c r="D197" s="10"/>
      <c r="E197" s="4">
        <f t="shared" ref="E197:E206" si="14">IF(D197="√",C197,0)</f>
        <v>0</v>
      </c>
    </row>
    <row r="198" spans="1:5" ht="14.5" thickBot="1" x14ac:dyDescent="0.3">
      <c r="A198" s="99"/>
      <c r="B198" s="17" t="s">
        <v>207</v>
      </c>
      <c r="C198" s="9">
        <v>15</v>
      </c>
      <c r="D198" s="10"/>
      <c r="E198" s="4">
        <f t="shared" si="14"/>
        <v>0</v>
      </c>
    </row>
    <row r="199" spans="1:5" ht="24.5" thickBot="1" x14ac:dyDescent="0.3">
      <c r="A199" s="99"/>
      <c r="B199" s="8" t="s">
        <v>208</v>
      </c>
      <c r="C199" s="9">
        <v>18</v>
      </c>
      <c r="D199" s="10"/>
      <c r="E199" s="4">
        <f t="shared" si="14"/>
        <v>0</v>
      </c>
    </row>
    <row r="200" spans="1:5" ht="24.5" thickBot="1" x14ac:dyDescent="0.3">
      <c r="A200" s="99"/>
      <c r="B200" s="8" t="s">
        <v>209</v>
      </c>
      <c r="C200" s="9">
        <v>18</v>
      </c>
      <c r="D200" s="10"/>
      <c r="E200" s="4">
        <f t="shared" si="14"/>
        <v>0</v>
      </c>
    </row>
    <row r="201" spans="1:5" ht="14.5" thickBot="1" x14ac:dyDescent="0.3">
      <c r="A201" s="99"/>
      <c r="B201" s="8" t="s">
        <v>210</v>
      </c>
      <c r="C201" s="9">
        <v>5</v>
      </c>
      <c r="D201" s="7"/>
      <c r="E201" s="4">
        <f t="shared" si="14"/>
        <v>0</v>
      </c>
    </row>
    <row r="202" spans="1:5" ht="14.5" thickBot="1" x14ac:dyDescent="0.3">
      <c r="A202" s="99"/>
      <c r="B202" s="8" t="s">
        <v>211</v>
      </c>
      <c r="C202" s="9">
        <v>9</v>
      </c>
      <c r="D202" s="10"/>
      <c r="E202" s="4">
        <f t="shared" si="14"/>
        <v>0</v>
      </c>
    </row>
    <row r="203" spans="1:5" ht="14.5" thickBot="1" x14ac:dyDescent="0.3">
      <c r="A203" s="99"/>
      <c r="B203" s="8" t="s">
        <v>212</v>
      </c>
      <c r="C203" s="9">
        <v>9</v>
      </c>
      <c r="D203" s="10"/>
      <c r="E203" s="4">
        <f t="shared" si="14"/>
        <v>0</v>
      </c>
    </row>
    <row r="204" spans="1:5" ht="14.5" thickBot="1" x14ac:dyDescent="0.3">
      <c r="A204" s="99"/>
      <c r="B204" s="8" t="s">
        <v>213</v>
      </c>
      <c r="C204" s="9">
        <v>10</v>
      </c>
      <c r="D204" s="10"/>
      <c r="E204" s="4">
        <f t="shared" si="14"/>
        <v>0</v>
      </c>
    </row>
    <row r="205" spans="1:5" ht="14.5" thickBot="1" x14ac:dyDescent="0.3">
      <c r="A205" s="99"/>
      <c r="B205" s="8" t="s">
        <v>214</v>
      </c>
      <c r="C205" s="9">
        <v>3</v>
      </c>
      <c r="D205" s="10"/>
      <c r="E205" s="4">
        <f t="shared" si="14"/>
        <v>0</v>
      </c>
    </row>
    <row r="206" spans="1:5" ht="14.5" thickBot="1" x14ac:dyDescent="0.3">
      <c r="A206" s="99"/>
      <c r="B206" s="13"/>
      <c r="C206" s="11"/>
      <c r="D206" s="11"/>
      <c r="E206" s="4">
        <f t="shared" si="14"/>
        <v>0</v>
      </c>
    </row>
    <row r="207" spans="1:5" ht="14.5" thickBot="1" x14ac:dyDescent="0.3">
      <c r="A207" s="12"/>
      <c r="B207" s="13" t="s">
        <v>49</v>
      </c>
      <c r="C207" s="11"/>
      <c r="D207" s="11"/>
      <c r="E207" s="4">
        <f>SUM(E197:E206)</f>
        <v>0</v>
      </c>
    </row>
    <row r="209" spans="1:5" x14ac:dyDescent="0.25">
      <c r="A209" s="116" t="s">
        <v>215</v>
      </c>
      <c r="B209" s="116"/>
      <c r="C209" s="116"/>
      <c r="D209" s="116"/>
      <c r="E209" s="116"/>
    </row>
    <row r="210" spans="1:5" ht="14.5" thickBot="1" x14ac:dyDescent="0.3">
      <c r="A210" s="105" t="s">
        <v>216</v>
      </c>
      <c r="B210" s="105"/>
      <c r="C210" s="105"/>
      <c r="D210" s="105"/>
      <c r="E210" s="105"/>
    </row>
    <row r="211" spans="1:5" ht="14.5" thickBot="1" x14ac:dyDescent="0.3">
      <c r="A211" s="2" t="s">
        <v>5</v>
      </c>
      <c r="B211" s="3" t="s">
        <v>6</v>
      </c>
      <c r="C211" s="3" t="s">
        <v>7</v>
      </c>
      <c r="D211" s="3" t="s">
        <v>8</v>
      </c>
      <c r="E211" s="4" t="s">
        <v>9</v>
      </c>
    </row>
    <row r="212" spans="1:5" ht="27.5" thickBot="1" x14ac:dyDescent="0.3">
      <c r="A212" s="111">
        <v>100</v>
      </c>
      <c r="B212" s="61" t="s">
        <v>217</v>
      </c>
      <c r="C212" s="62">
        <v>10</v>
      </c>
      <c r="D212" s="62"/>
      <c r="E212" s="4">
        <f t="shared" ref="E212:E222" si="15">IF(D212="√",C212,0)</f>
        <v>0</v>
      </c>
    </row>
    <row r="213" spans="1:5" ht="27.5" thickBot="1" x14ac:dyDescent="0.3">
      <c r="A213" s="111"/>
      <c r="B213" s="63" t="s">
        <v>218</v>
      </c>
      <c r="C213" s="30">
        <v>25</v>
      </c>
      <c r="D213" s="62"/>
      <c r="E213" s="4">
        <f t="shared" si="15"/>
        <v>0</v>
      </c>
    </row>
    <row r="214" spans="1:5" ht="28" thickBot="1" x14ac:dyDescent="0.3">
      <c r="A214" s="111"/>
      <c r="B214" s="64" t="s">
        <v>219</v>
      </c>
      <c r="C214" s="65">
        <v>10</v>
      </c>
      <c r="D214" s="62"/>
      <c r="E214" s="4">
        <f t="shared" si="15"/>
        <v>0</v>
      </c>
    </row>
    <row r="215" spans="1:5" ht="28" thickBot="1" x14ac:dyDescent="0.3">
      <c r="A215" s="111"/>
      <c r="B215" s="64" t="s">
        <v>220</v>
      </c>
      <c r="C215" s="65">
        <v>25</v>
      </c>
      <c r="D215" s="62"/>
      <c r="E215" s="4">
        <f t="shared" si="15"/>
        <v>0</v>
      </c>
    </row>
    <row r="216" spans="1:5" ht="14.5" thickBot="1" x14ac:dyDescent="0.3">
      <c r="A216" s="111"/>
      <c r="B216" s="66" t="s">
        <v>221</v>
      </c>
      <c r="C216" s="65">
        <v>10</v>
      </c>
      <c r="D216" s="62"/>
      <c r="E216" s="4">
        <f t="shared" si="15"/>
        <v>0</v>
      </c>
    </row>
    <row r="217" spans="1:5" ht="28.5" thickBot="1" x14ac:dyDescent="0.3">
      <c r="A217" s="111"/>
      <c r="B217" s="67" t="s">
        <v>222</v>
      </c>
      <c r="C217" s="31">
        <v>25</v>
      </c>
      <c r="D217" s="62"/>
      <c r="E217" s="4">
        <f t="shared" si="15"/>
        <v>0</v>
      </c>
    </row>
    <row r="218" spans="1:5" ht="14.5" thickBot="1" x14ac:dyDescent="0.3">
      <c r="A218" s="111"/>
      <c r="B218" s="68" t="s">
        <v>223</v>
      </c>
      <c r="C218" s="65">
        <v>8</v>
      </c>
      <c r="D218" s="62"/>
      <c r="E218" s="4">
        <f t="shared" si="15"/>
        <v>0</v>
      </c>
    </row>
    <row r="219" spans="1:5" ht="14.5" thickBot="1" x14ac:dyDescent="0.3">
      <c r="A219" s="111"/>
      <c r="B219" s="69" t="s">
        <v>224</v>
      </c>
      <c r="C219" s="65">
        <v>12</v>
      </c>
      <c r="D219" s="70"/>
      <c r="E219" s="4">
        <f t="shared" si="15"/>
        <v>0</v>
      </c>
    </row>
    <row r="220" spans="1:5" ht="14.5" thickBot="1" x14ac:dyDescent="0.3">
      <c r="A220" s="111"/>
      <c r="B220" s="69" t="s">
        <v>225</v>
      </c>
      <c r="C220" s="65">
        <v>15</v>
      </c>
      <c r="D220" s="65"/>
      <c r="E220" s="4">
        <f t="shared" si="15"/>
        <v>0</v>
      </c>
    </row>
    <row r="221" spans="1:5" ht="14.5" thickBot="1" x14ac:dyDescent="0.3">
      <c r="A221" s="111"/>
      <c r="B221" s="69" t="s">
        <v>226</v>
      </c>
      <c r="C221" s="65">
        <v>20</v>
      </c>
      <c r="D221" s="65"/>
      <c r="E221" s="4">
        <f t="shared" si="15"/>
        <v>0</v>
      </c>
    </row>
    <row r="222" spans="1:5" ht="14.5" thickBot="1" x14ac:dyDescent="0.3">
      <c r="A222" s="112"/>
      <c r="B222" s="69" t="s">
        <v>227</v>
      </c>
      <c r="C222" s="65">
        <v>25</v>
      </c>
      <c r="D222" s="65"/>
      <c r="E222" s="4">
        <f t="shared" si="15"/>
        <v>0</v>
      </c>
    </row>
    <row r="223" spans="1:5" ht="14.5" thickBot="1" x14ac:dyDescent="0.3">
      <c r="A223" s="12"/>
      <c r="B223" s="13" t="s">
        <v>49</v>
      </c>
      <c r="C223" s="11"/>
      <c r="D223" s="11"/>
      <c r="E223" s="4">
        <f>SUM(E212:E222)</f>
        <v>0</v>
      </c>
    </row>
    <row r="224" spans="1:5" ht="54" customHeight="1" x14ac:dyDescent="0.25">
      <c r="A224" s="115" t="s">
        <v>228</v>
      </c>
      <c r="B224" s="115"/>
      <c r="C224" s="115"/>
      <c r="D224" s="115"/>
      <c r="E224" s="115"/>
    </row>
    <row r="225" spans="1:5" ht="14.5" thickBot="1" x14ac:dyDescent="0.3">
      <c r="A225" s="105" t="s">
        <v>229</v>
      </c>
      <c r="B225" s="105"/>
      <c r="C225" s="105"/>
      <c r="D225" s="105"/>
      <c r="E225" s="105"/>
    </row>
    <row r="226" spans="1:5" ht="14.5" thickBot="1" x14ac:dyDescent="0.3">
      <c r="A226" s="2" t="s">
        <v>5</v>
      </c>
      <c r="B226" s="3" t="s">
        <v>6</v>
      </c>
      <c r="C226" s="3" t="s">
        <v>7</v>
      </c>
      <c r="D226" s="3" t="s">
        <v>8</v>
      </c>
      <c r="E226" s="4" t="s">
        <v>9</v>
      </c>
    </row>
    <row r="227" spans="1:5" ht="24.5" thickBot="1" x14ac:dyDescent="0.3">
      <c r="A227" s="99">
        <v>100</v>
      </c>
      <c r="B227" s="5" t="s">
        <v>230</v>
      </c>
      <c r="C227" s="71">
        <v>30</v>
      </c>
      <c r="D227" s="7"/>
      <c r="E227" s="4">
        <f t="shared" ref="E227:E235" si="16">IF(D227="√",C227,0)</f>
        <v>0</v>
      </c>
    </row>
    <row r="228" spans="1:5" ht="14.5" thickBot="1" x14ac:dyDescent="0.3">
      <c r="A228" s="99"/>
      <c r="B228" s="8" t="s">
        <v>231</v>
      </c>
      <c r="C228" s="72">
        <v>30</v>
      </c>
      <c r="D228" s="7"/>
      <c r="E228" s="4">
        <f t="shared" si="16"/>
        <v>0</v>
      </c>
    </row>
    <row r="229" spans="1:5" ht="24.5" thickBot="1" x14ac:dyDescent="0.3">
      <c r="A229" s="99"/>
      <c r="B229" s="8" t="s">
        <v>232</v>
      </c>
      <c r="C229" s="72">
        <v>15</v>
      </c>
      <c r="D229" s="7"/>
      <c r="E229" s="4">
        <f t="shared" si="16"/>
        <v>0</v>
      </c>
    </row>
    <row r="230" spans="1:5" ht="14.5" thickBot="1" x14ac:dyDescent="0.3">
      <c r="A230" s="99"/>
      <c r="B230" s="68" t="s">
        <v>223</v>
      </c>
      <c r="C230" s="65">
        <v>8</v>
      </c>
      <c r="D230" s="10"/>
      <c r="E230" s="4">
        <f t="shared" si="16"/>
        <v>0</v>
      </c>
    </row>
    <row r="231" spans="1:5" ht="14.5" thickBot="1" x14ac:dyDescent="0.3">
      <c r="A231" s="99"/>
      <c r="B231" s="69" t="s">
        <v>224</v>
      </c>
      <c r="C231" s="65">
        <v>12</v>
      </c>
      <c r="D231" s="7"/>
      <c r="E231" s="4">
        <f t="shared" si="16"/>
        <v>0</v>
      </c>
    </row>
    <row r="232" spans="1:5" ht="14.5" thickBot="1" x14ac:dyDescent="0.3">
      <c r="A232" s="99"/>
      <c r="B232" s="69" t="s">
        <v>225</v>
      </c>
      <c r="C232" s="65">
        <v>15</v>
      </c>
      <c r="D232" s="10"/>
      <c r="E232" s="4">
        <f t="shared" si="16"/>
        <v>0</v>
      </c>
    </row>
    <row r="233" spans="1:5" ht="14.5" thickBot="1" x14ac:dyDescent="0.3">
      <c r="A233" s="99"/>
      <c r="B233" s="69" t="s">
        <v>226</v>
      </c>
      <c r="C233" s="65">
        <v>20</v>
      </c>
      <c r="D233" s="10"/>
      <c r="E233" s="4">
        <f t="shared" si="16"/>
        <v>0</v>
      </c>
    </row>
    <row r="234" spans="1:5" ht="14.5" thickBot="1" x14ac:dyDescent="0.3">
      <c r="A234" s="99"/>
      <c r="B234" s="69" t="s">
        <v>227</v>
      </c>
      <c r="C234" s="65">
        <v>25</v>
      </c>
      <c r="D234" s="10"/>
      <c r="E234" s="4">
        <f t="shared" si="16"/>
        <v>0</v>
      </c>
    </row>
    <row r="235" spans="1:5" ht="14.5" thickBot="1" x14ac:dyDescent="0.3">
      <c r="A235" s="99"/>
      <c r="B235" s="13"/>
      <c r="C235" s="11"/>
      <c r="D235" s="11"/>
      <c r="E235" s="4">
        <f t="shared" si="16"/>
        <v>0</v>
      </c>
    </row>
    <row r="236" spans="1:5" ht="14.5" thickBot="1" x14ac:dyDescent="0.3">
      <c r="A236" s="12"/>
      <c r="B236" s="13" t="s">
        <v>49</v>
      </c>
      <c r="C236" s="11"/>
      <c r="D236" s="11"/>
      <c r="E236" s="4">
        <f>SUM(E227:E235)</f>
        <v>0</v>
      </c>
    </row>
    <row r="237" spans="1:5" ht="61" customHeight="1" x14ac:dyDescent="0.25">
      <c r="A237" s="115" t="s">
        <v>228</v>
      </c>
      <c r="B237" s="115"/>
      <c r="C237" s="115"/>
      <c r="D237" s="115"/>
      <c r="E237" s="115"/>
    </row>
    <row r="238" spans="1:5" ht="14.5" thickBot="1" x14ac:dyDescent="0.3">
      <c r="A238" s="105" t="s">
        <v>233</v>
      </c>
      <c r="B238" s="105"/>
      <c r="C238" s="105"/>
      <c r="D238" s="105"/>
      <c r="E238" s="105"/>
    </row>
    <row r="239" spans="1:5" ht="14.5" thickBot="1" x14ac:dyDescent="0.3">
      <c r="A239" s="2" t="s">
        <v>5</v>
      </c>
      <c r="B239" s="3" t="s">
        <v>6</v>
      </c>
      <c r="C239" s="3" t="s">
        <v>7</v>
      </c>
      <c r="D239" s="3" t="s">
        <v>8</v>
      </c>
      <c r="E239" s="4" t="s">
        <v>9</v>
      </c>
    </row>
    <row r="240" spans="1:5" ht="24.5" thickBot="1" x14ac:dyDescent="0.3">
      <c r="A240" s="99">
        <v>100</v>
      </c>
      <c r="B240" s="5" t="s">
        <v>234</v>
      </c>
      <c r="C240" s="73">
        <v>20</v>
      </c>
      <c r="D240" s="10"/>
      <c r="E240" s="4">
        <f t="shared" ref="E240:E248" si="17">IF(D240="√",C240,0)</f>
        <v>0</v>
      </c>
    </row>
    <row r="241" spans="1:5" ht="24.5" thickBot="1" x14ac:dyDescent="0.3">
      <c r="A241" s="99"/>
      <c r="B241" s="8" t="s">
        <v>235</v>
      </c>
      <c r="C241" s="74">
        <v>20</v>
      </c>
      <c r="D241" s="7"/>
      <c r="E241" s="4">
        <f t="shared" si="17"/>
        <v>0</v>
      </c>
    </row>
    <row r="242" spans="1:5" ht="24.5" thickBot="1" x14ac:dyDescent="0.3">
      <c r="A242" s="99"/>
      <c r="B242" s="8" t="s">
        <v>236</v>
      </c>
      <c r="C242" s="74">
        <v>25</v>
      </c>
      <c r="D242" s="7"/>
      <c r="E242" s="4">
        <f t="shared" si="17"/>
        <v>0</v>
      </c>
    </row>
    <row r="243" spans="1:5" ht="24.5" thickBot="1" x14ac:dyDescent="0.3">
      <c r="A243" s="99"/>
      <c r="B243" s="8" t="s">
        <v>237</v>
      </c>
      <c r="C243" s="74">
        <v>10</v>
      </c>
      <c r="D243" s="10"/>
      <c r="E243" s="4">
        <f t="shared" si="17"/>
        <v>0</v>
      </c>
    </row>
    <row r="244" spans="1:5" ht="14.5" thickBot="1" x14ac:dyDescent="0.3">
      <c r="A244" s="99"/>
      <c r="B244" s="68" t="s">
        <v>223</v>
      </c>
      <c r="C244" s="65">
        <v>8</v>
      </c>
      <c r="D244" s="10"/>
      <c r="E244" s="4">
        <f t="shared" si="17"/>
        <v>0</v>
      </c>
    </row>
    <row r="245" spans="1:5" ht="14.5" thickBot="1" x14ac:dyDescent="0.3">
      <c r="A245" s="99"/>
      <c r="B245" s="69" t="s">
        <v>224</v>
      </c>
      <c r="C245" s="65">
        <v>12</v>
      </c>
      <c r="D245" s="7"/>
      <c r="E245" s="4">
        <f t="shared" si="17"/>
        <v>0</v>
      </c>
    </row>
    <row r="246" spans="1:5" ht="14.5" thickBot="1" x14ac:dyDescent="0.3">
      <c r="A246" s="99"/>
      <c r="B246" s="69" t="s">
        <v>225</v>
      </c>
      <c r="C246" s="65">
        <v>15</v>
      </c>
      <c r="D246" s="10"/>
      <c r="E246" s="4">
        <f t="shared" si="17"/>
        <v>0</v>
      </c>
    </row>
    <row r="247" spans="1:5" ht="14.5" thickBot="1" x14ac:dyDescent="0.3">
      <c r="A247" s="99"/>
      <c r="B247" s="69" t="s">
        <v>226</v>
      </c>
      <c r="C247" s="65">
        <v>20</v>
      </c>
      <c r="D247" s="10"/>
      <c r="E247" s="4">
        <f t="shared" si="17"/>
        <v>0</v>
      </c>
    </row>
    <row r="248" spans="1:5" ht="14.5" thickBot="1" x14ac:dyDescent="0.3">
      <c r="A248" s="99"/>
      <c r="B248" s="69" t="s">
        <v>227</v>
      </c>
      <c r="C248" s="65">
        <v>25</v>
      </c>
      <c r="D248" s="10"/>
      <c r="E248" s="4">
        <f t="shared" si="17"/>
        <v>0</v>
      </c>
    </row>
    <row r="249" spans="1:5" ht="14.5" thickBot="1" x14ac:dyDescent="0.3">
      <c r="A249" s="99"/>
      <c r="B249" s="75" t="s">
        <v>49</v>
      </c>
      <c r="C249" s="11"/>
      <c r="D249" s="11"/>
      <c r="E249" s="4">
        <f>SUM(E240:E248)</f>
        <v>0</v>
      </c>
    </row>
    <row r="250" spans="1:5" ht="54" customHeight="1" x14ac:dyDescent="0.25">
      <c r="A250" s="115" t="s">
        <v>228</v>
      </c>
      <c r="B250" s="115"/>
      <c r="C250" s="115"/>
      <c r="D250" s="115"/>
      <c r="E250" s="115"/>
    </row>
    <row r="251" spans="1:5" ht="14.5" thickBot="1" x14ac:dyDescent="0.3">
      <c r="A251" s="105" t="s">
        <v>238</v>
      </c>
      <c r="B251" s="105"/>
      <c r="C251" s="105"/>
      <c r="D251" s="105"/>
      <c r="E251" s="105"/>
    </row>
    <row r="252" spans="1:5" ht="14.5" thickBot="1" x14ac:dyDescent="0.3">
      <c r="A252" s="2" t="s">
        <v>5</v>
      </c>
      <c r="B252" s="3" t="s">
        <v>6</v>
      </c>
      <c r="C252" s="3" t="s">
        <v>7</v>
      </c>
      <c r="D252" s="3" t="s">
        <v>8</v>
      </c>
      <c r="E252" s="4" t="s">
        <v>9</v>
      </c>
    </row>
    <row r="253" spans="1:5" ht="36.5" thickBot="1" x14ac:dyDescent="0.3">
      <c r="A253" s="99">
        <v>100</v>
      </c>
      <c r="B253" s="76" t="s">
        <v>239</v>
      </c>
      <c r="C253" s="10">
        <v>4</v>
      </c>
      <c r="D253" s="7"/>
      <c r="E253" s="4">
        <f t="shared" ref="E253:E263" si="18">IF(D253="√",C253,0)</f>
        <v>0</v>
      </c>
    </row>
    <row r="254" spans="1:5" ht="36.5" thickBot="1" x14ac:dyDescent="0.3">
      <c r="A254" s="99"/>
      <c r="B254" s="77" t="s">
        <v>240</v>
      </c>
      <c r="C254" s="10">
        <v>8</v>
      </c>
      <c r="D254" s="10"/>
      <c r="E254" s="4">
        <f t="shared" si="18"/>
        <v>0</v>
      </c>
    </row>
    <row r="255" spans="1:5" ht="14.5" thickBot="1" x14ac:dyDescent="0.3">
      <c r="A255" s="99"/>
      <c r="B255" s="5" t="s">
        <v>241</v>
      </c>
      <c r="C255" s="71">
        <v>20</v>
      </c>
      <c r="D255" s="10"/>
      <c r="E255" s="4">
        <f t="shared" si="18"/>
        <v>0</v>
      </c>
    </row>
    <row r="256" spans="1:5" ht="14.5" thickBot="1" x14ac:dyDescent="0.3">
      <c r="A256" s="99"/>
      <c r="B256" s="8" t="s">
        <v>242</v>
      </c>
      <c r="C256" s="72">
        <v>15</v>
      </c>
      <c r="D256" s="10"/>
      <c r="E256" s="4">
        <f t="shared" si="18"/>
        <v>0</v>
      </c>
    </row>
    <row r="257" spans="1:5" ht="14.5" thickBot="1" x14ac:dyDescent="0.3">
      <c r="A257" s="99"/>
      <c r="B257" s="8" t="s">
        <v>243</v>
      </c>
      <c r="C257" s="72">
        <v>15</v>
      </c>
      <c r="D257" s="7"/>
      <c r="E257" s="4">
        <f t="shared" si="18"/>
        <v>0</v>
      </c>
    </row>
    <row r="258" spans="1:5" ht="14.5" thickBot="1" x14ac:dyDescent="0.3">
      <c r="A258" s="99"/>
      <c r="B258" s="8" t="s">
        <v>244</v>
      </c>
      <c r="C258" s="72">
        <v>12</v>
      </c>
      <c r="D258" s="10"/>
      <c r="E258" s="4">
        <f t="shared" si="18"/>
        <v>0</v>
      </c>
    </row>
    <row r="259" spans="1:5" ht="24.5" thickBot="1" x14ac:dyDescent="0.3">
      <c r="A259" s="99"/>
      <c r="B259" s="8" t="s">
        <v>245</v>
      </c>
      <c r="C259" s="72">
        <v>6</v>
      </c>
      <c r="D259" s="7"/>
      <c r="E259" s="4">
        <f t="shared" si="18"/>
        <v>0</v>
      </c>
    </row>
    <row r="260" spans="1:5" ht="41" thickBot="1" x14ac:dyDescent="0.3">
      <c r="A260" s="99"/>
      <c r="B260" s="78" t="s">
        <v>246</v>
      </c>
      <c r="C260" s="10">
        <v>7</v>
      </c>
      <c r="D260" s="7"/>
      <c r="E260" s="4">
        <f t="shared" si="18"/>
        <v>0</v>
      </c>
    </row>
    <row r="261" spans="1:5" ht="27.5" thickBot="1" x14ac:dyDescent="0.3">
      <c r="A261" s="99"/>
      <c r="B261" s="78" t="s">
        <v>247</v>
      </c>
      <c r="C261" s="10">
        <v>17</v>
      </c>
      <c r="D261" s="10"/>
      <c r="E261" s="4">
        <f t="shared" si="18"/>
        <v>0</v>
      </c>
    </row>
    <row r="262" spans="1:5" ht="27.5" thickBot="1" x14ac:dyDescent="0.3">
      <c r="A262" s="99"/>
      <c r="B262" s="22" t="s">
        <v>248</v>
      </c>
      <c r="C262" s="10">
        <v>7</v>
      </c>
      <c r="D262" s="10"/>
      <c r="E262" s="4">
        <f t="shared" si="18"/>
        <v>0</v>
      </c>
    </row>
    <row r="263" spans="1:5" ht="14.5" thickBot="1" x14ac:dyDescent="0.3">
      <c r="A263" s="99"/>
      <c r="B263" s="22"/>
      <c r="C263" s="10"/>
      <c r="D263" s="10"/>
      <c r="E263" s="4">
        <f t="shared" si="18"/>
        <v>0</v>
      </c>
    </row>
    <row r="264" spans="1:5" ht="14.5" thickBot="1" x14ac:dyDescent="0.3">
      <c r="A264" s="12"/>
      <c r="B264" s="13" t="s">
        <v>49</v>
      </c>
      <c r="C264" s="11"/>
      <c r="D264" s="11"/>
      <c r="E264" s="4">
        <f>SUM(E253:E263)</f>
        <v>0</v>
      </c>
    </row>
    <row r="265" spans="1:5" ht="36" customHeight="1" x14ac:dyDescent="0.25">
      <c r="A265" s="113" t="s">
        <v>249</v>
      </c>
      <c r="B265" s="113"/>
      <c r="C265" s="113"/>
      <c r="D265" s="113"/>
      <c r="E265" s="113"/>
    </row>
    <row r="266" spans="1:5" ht="14.5" thickBot="1" x14ac:dyDescent="0.3">
      <c r="A266" s="105" t="s">
        <v>250</v>
      </c>
      <c r="B266" s="105"/>
      <c r="C266" s="105"/>
      <c r="D266" s="105"/>
      <c r="E266" s="105"/>
    </row>
    <row r="267" spans="1:5" ht="14.5" thickBot="1" x14ac:dyDescent="0.3">
      <c r="A267" s="2" t="s">
        <v>5</v>
      </c>
      <c r="B267" s="3" t="s">
        <v>6</v>
      </c>
      <c r="C267" s="3" t="s">
        <v>7</v>
      </c>
      <c r="D267" s="3" t="s">
        <v>8</v>
      </c>
      <c r="E267" s="4" t="s">
        <v>9</v>
      </c>
    </row>
    <row r="268" spans="1:5" ht="24.5" thickBot="1" x14ac:dyDescent="0.3">
      <c r="A268" s="99">
        <v>100</v>
      </c>
      <c r="B268" s="79" t="s">
        <v>251</v>
      </c>
      <c r="C268" s="71">
        <v>28</v>
      </c>
      <c r="D268" s="7"/>
      <c r="E268" s="4">
        <f t="shared" ref="E268:E276" si="19">IF(D268="√",C268,0)</f>
        <v>0</v>
      </c>
    </row>
    <row r="269" spans="1:5" ht="24.5" thickBot="1" x14ac:dyDescent="0.3">
      <c r="A269" s="99"/>
      <c r="B269" s="80" t="s">
        <v>252</v>
      </c>
      <c r="C269" s="72">
        <v>12</v>
      </c>
      <c r="D269" s="10"/>
      <c r="E269" s="4">
        <f t="shared" si="19"/>
        <v>0</v>
      </c>
    </row>
    <row r="270" spans="1:5" ht="24.5" thickBot="1" x14ac:dyDescent="0.3">
      <c r="A270" s="99"/>
      <c r="B270" s="80" t="s">
        <v>253</v>
      </c>
      <c r="C270" s="72">
        <v>20</v>
      </c>
      <c r="D270" s="10"/>
      <c r="E270" s="4">
        <f t="shared" si="19"/>
        <v>0</v>
      </c>
    </row>
    <row r="271" spans="1:5" ht="24.5" thickBot="1" x14ac:dyDescent="0.3">
      <c r="A271" s="99"/>
      <c r="B271" s="80" t="s">
        <v>254</v>
      </c>
      <c r="C271" s="72">
        <v>18</v>
      </c>
      <c r="D271" s="10"/>
      <c r="E271" s="4">
        <f t="shared" si="19"/>
        <v>0</v>
      </c>
    </row>
    <row r="272" spans="1:5" ht="24.5" thickBot="1" x14ac:dyDescent="0.3">
      <c r="A272" s="99"/>
      <c r="B272" s="80" t="s">
        <v>255</v>
      </c>
      <c r="C272" s="72">
        <v>22</v>
      </c>
      <c r="D272" s="10"/>
      <c r="E272" s="4">
        <f t="shared" si="19"/>
        <v>0</v>
      </c>
    </row>
    <row r="273" spans="1:5" ht="14.5" thickBot="1" x14ac:dyDescent="0.3">
      <c r="A273" s="99"/>
      <c r="B273" s="22"/>
      <c r="C273" s="33"/>
      <c r="D273" s="10"/>
      <c r="E273" s="4">
        <f t="shared" si="19"/>
        <v>0</v>
      </c>
    </row>
    <row r="274" spans="1:5" ht="14.5" thickBot="1" x14ac:dyDescent="0.3">
      <c r="A274" s="99"/>
      <c r="B274" s="81"/>
      <c r="C274" s="10"/>
      <c r="D274" s="10"/>
      <c r="E274" s="4">
        <f t="shared" si="19"/>
        <v>0</v>
      </c>
    </row>
    <row r="275" spans="1:5" ht="14.5" thickBot="1" x14ac:dyDescent="0.3">
      <c r="A275" s="99"/>
      <c r="B275" s="81"/>
      <c r="C275" s="10"/>
      <c r="D275" s="10"/>
      <c r="E275" s="4">
        <f t="shared" si="19"/>
        <v>0</v>
      </c>
    </row>
    <row r="276" spans="1:5" ht="14.5" thickBot="1" x14ac:dyDescent="0.3">
      <c r="A276" s="99"/>
      <c r="B276" s="81"/>
      <c r="C276" s="10"/>
      <c r="D276" s="10"/>
      <c r="E276" s="4">
        <f t="shared" si="19"/>
        <v>0</v>
      </c>
    </row>
    <row r="277" spans="1:5" ht="14.5" thickBot="1" x14ac:dyDescent="0.3">
      <c r="A277" s="12"/>
      <c r="B277" s="13" t="s">
        <v>49</v>
      </c>
      <c r="C277" s="11"/>
      <c r="D277" s="11"/>
      <c r="E277" s="4">
        <f>SUM(E268:E276)</f>
        <v>0</v>
      </c>
    </row>
    <row r="279" spans="1:5" ht="14.5" thickBot="1" x14ac:dyDescent="0.3">
      <c r="A279" s="105" t="s">
        <v>256</v>
      </c>
      <c r="B279" s="105"/>
      <c r="C279" s="105"/>
      <c r="D279" s="105"/>
      <c r="E279" s="105"/>
    </row>
    <row r="280" spans="1:5" ht="14.5" thickBot="1" x14ac:dyDescent="0.3">
      <c r="A280" s="2" t="s">
        <v>5</v>
      </c>
      <c r="B280" s="3" t="s">
        <v>6</v>
      </c>
      <c r="C280" s="3" t="s">
        <v>7</v>
      </c>
      <c r="D280" s="3" t="s">
        <v>8</v>
      </c>
      <c r="E280" s="4" t="s">
        <v>9</v>
      </c>
    </row>
    <row r="281" spans="1:5" ht="24.5" thickBot="1" x14ac:dyDescent="0.3">
      <c r="A281" s="103">
        <v>100</v>
      </c>
      <c r="B281" s="82" t="s">
        <v>257</v>
      </c>
      <c r="C281" s="71">
        <v>20</v>
      </c>
      <c r="D281" s="10"/>
      <c r="E281" s="4">
        <f t="shared" ref="E281:E288" si="20">IF(D281="√",C281,0)</f>
        <v>0</v>
      </c>
    </row>
    <row r="282" spans="1:5" ht="24.5" thickBot="1" x14ac:dyDescent="0.3">
      <c r="A282" s="103"/>
      <c r="B282" s="51" t="s">
        <v>258</v>
      </c>
      <c r="C282" s="72">
        <v>20</v>
      </c>
      <c r="D282" s="7"/>
      <c r="E282" s="4">
        <f t="shared" si="20"/>
        <v>0</v>
      </c>
    </row>
    <row r="283" spans="1:5" ht="24.5" thickBot="1" x14ac:dyDescent="0.3">
      <c r="A283" s="103"/>
      <c r="B283" s="51" t="s">
        <v>259</v>
      </c>
      <c r="C283" s="72">
        <v>25</v>
      </c>
      <c r="D283" s="7"/>
      <c r="E283" s="4">
        <f t="shared" si="20"/>
        <v>0</v>
      </c>
    </row>
    <row r="284" spans="1:5" ht="24.5" thickBot="1" x14ac:dyDescent="0.3">
      <c r="A284" s="103"/>
      <c r="B284" s="51" t="s">
        <v>260</v>
      </c>
      <c r="C284" s="72">
        <v>10</v>
      </c>
      <c r="D284" s="10"/>
      <c r="E284" s="4">
        <f t="shared" si="20"/>
        <v>0</v>
      </c>
    </row>
    <row r="285" spans="1:5" ht="27.5" thickBot="1" x14ac:dyDescent="0.3">
      <c r="A285" s="103"/>
      <c r="B285" s="60" t="s">
        <v>261</v>
      </c>
      <c r="C285" s="83">
        <v>7</v>
      </c>
      <c r="D285" s="7"/>
      <c r="E285" s="30">
        <f t="shared" si="20"/>
        <v>0</v>
      </c>
    </row>
    <row r="286" spans="1:5" ht="27.5" thickBot="1" x14ac:dyDescent="0.3">
      <c r="A286" s="103"/>
      <c r="B286" s="60" t="s">
        <v>262</v>
      </c>
      <c r="C286" s="4">
        <v>12</v>
      </c>
      <c r="D286" s="31"/>
      <c r="E286" s="30">
        <f t="shared" si="20"/>
        <v>0</v>
      </c>
    </row>
    <row r="287" spans="1:5" ht="27.5" thickBot="1" x14ac:dyDescent="0.3">
      <c r="A287" s="103"/>
      <c r="B287" s="60" t="s">
        <v>263</v>
      </c>
      <c r="C287" s="83">
        <v>22</v>
      </c>
      <c r="D287" s="65"/>
      <c r="E287" s="30">
        <f t="shared" si="20"/>
        <v>0</v>
      </c>
    </row>
    <row r="288" spans="1:5" ht="27.5" thickBot="1" x14ac:dyDescent="0.3">
      <c r="A288" s="102"/>
      <c r="B288" s="60" t="s">
        <v>264</v>
      </c>
      <c r="C288" s="83">
        <v>25</v>
      </c>
      <c r="D288" s="65"/>
      <c r="E288" s="30">
        <f t="shared" si="20"/>
        <v>0</v>
      </c>
    </row>
    <row r="289" spans="1:5" ht="14.5" thickBot="1" x14ac:dyDescent="0.3">
      <c r="A289" s="12"/>
      <c r="B289" s="13" t="s">
        <v>49</v>
      </c>
      <c r="C289" s="11"/>
      <c r="D289" s="11"/>
      <c r="E289" s="4">
        <f>SUM(E281:E288)</f>
        <v>0</v>
      </c>
    </row>
    <row r="290" spans="1:5" ht="43" customHeight="1" x14ac:dyDescent="0.25">
      <c r="A290" s="113" t="s">
        <v>249</v>
      </c>
      <c r="B290" s="113"/>
      <c r="C290" s="113"/>
      <c r="D290" s="113"/>
      <c r="E290" s="113"/>
    </row>
    <row r="291" spans="1:5" ht="14.5" thickBot="1" x14ac:dyDescent="0.3">
      <c r="A291" s="105" t="s">
        <v>265</v>
      </c>
      <c r="B291" s="105"/>
      <c r="C291" s="105"/>
      <c r="D291" s="105"/>
      <c r="E291" s="105"/>
    </row>
    <row r="292" spans="1:5" ht="14.5" thickBot="1" x14ac:dyDescent="0.3">
      <c r="A292" s="2" t="s">
        <v>5</v>
      </c>
      <c r="B292" s="3" t="s">
        <v>6</v>
      </c>
      <c r="C292" s="3" t="s">
        <v>7</v>
      </c>
      <c r="D292" s="3" t="s">
        <v>8</v>
      </c>
      <c r="E292" s="4" t="s">
        <v>9</v>
      </c>
    </row>
    <row r="293" spans="1:5" ht="36.5" thickBot="1" x14ac:dyDescent="0.3">
      <c r="A293" s="99">
        <v>100</v>
      </c>
      <c r="B293" s="76" t="s">
        <v>239</v>
      </c>
      <c r="C293" s="10">
        <v>4</v>
      </c>
      <c r="D293" s="7" t="s">
        <v>176</v>
      </c>
      <c r="E293" s="4">
        <f t="shared" ref="E293:E304" si="21">IF(D293="√",C293,0)</f>
        <v>4</v>
      </c>
    </row>
    <row r="294" spans="1:5" ht="36.5" thickBot="1" x14ac:dyDescent="0.3">
      <c r="A294" s="99"/>
      <c r="B294" s="77" t="s">
        <v>240</v>
      </c>
      <c r="C294" s="10">
        <v>8</v>
      </c>
      <c r="D294" s="10"/>
      <c r="E294" s="4">
        <f t="shared" si="21"/>
        <v>0</v>
      </c>
    </row>
    <row r="295" spans="1:5" ht="24.5" thickBot="1" x14ac:dyDescent="0.3">
      <c r="A295" s="99"/>
      <c r="B295" s="16" t="s">
        <v>266</v>
      </c>
      <c r="C295" s="71">
        <v>20</v>
      </c>
      <c r="D295" s="10"/>
      <c r="E295" s="4">
        <f t="shared" si="21"/>
        <v>0</v>
      </c>
    </row>
    <row r="296" spans="1:5" ht="14.5" thickBot="1" x14ac:dyDescent="0.3">
      <c r="A296" s="99"/>
      <c r="B296" s="17" t="s">
        <v>267</v>
      </c>
      <c r="C296" s="72">
        <v>15</v>
      </c>
      <c r="D296" s="10"/>
      <c r="E296" s="4">
        <f t="shared" si="21"/>
        <v>0</v>
      </c>
    </row>
    <row r="297" spans="1:5" ht="14.5" thickBot="1" x14ac:dyDescent="0.3">
      <c r="A297" s="99"/>
      <c r="B297" s="17" t="s">
        <v>243</v>
      </c>
      <c r="C297" s="72">
        <v>15</v>
      </c>
      <c r="D297" s="7"/>
      <c r="E297" s="4">
        <f t="shared" si="21"/>
        <v>0</v>
      </c>
    </row>
    <row r="298" spans="1:5" ht="14.5" thickBot="1" x14ac:dyDescent="0.3">
      <c r="A298" s="99"/>
      <c r="B298" s="17" t="s">
        <v>244</v>
      </c>
      <c r="C298" s="72">
        <v>12</v>
      </c>
      <c r="D298" s="7"/>
      <c r="E298" s="4">
        <f t="shared" si="21"/>
        <v>0</v>
      </c>
    </row>
    <row r="299" spans="1:5" ht="24.5" thickBot="1" x14ac:dyDescent="0.3">
      <c r="A299" s="99"/>
      <c r="B299" s="17" t="s">
        <v>245</v>
      </c>
      <c r="C299" s="72">
        <v>6</v>
      </c>
      <c r="D299" s="7"/>
      <c r="E299" s="4">
        <f t="shared" si="21"/>
        <v>0</v>
      </c>
    </row>
    <row r="300" spans="1:5" ht="41" thickBot="1" x14ac:dyDescent="0.3">
      <c r="A300" s="99"/>
      <c r="B300" s="78" t="s">
        <v>246</v>
      </c>
      <c r="C300" s="10">
        <v>7</v>
      </c>
      <c r="D300" s="7" t="s">
        <v>176</v>
      </c>
      <c r="E300" s="4">
        <f t="shared" si="21"/>
        <v>7</v>
      </c>
    </row>
    <row r="301" spans="1:5" ht="27.5" thickBot="1" x14ac:dyDescent="0.3">
      <c r="A301" s="99"/>
      <c r="B301" s="78" t="s">
        <v>247</v>
      </c>
      <c r="C301" s="10">
        <v>17</v>
      </c>
      <c r="D301" s="10"/>
      <c r="E301" s="4">
        <f t="shared" si="21"/>
        <v>0</v>
      </c>
    </row>
    <row r="302" spans="1:5" ht="27.5" thickBot="1" x14ac:dyDescent="0.3">
      <c r="A302" s="99"/>
      <c r="B302" s="22" t="s">
        <v>248</v>
      </c>
      <c r="C302" s="10">
        <v>7</v>
      </c>
      <c r="D302" s="7"/>
      <c r="E302" s="4">
        <f t="shared" si="21"/>
        <v>0</v>
      </c>
    </row>
    <row r="303" spans="1:5" ht="14.5" thickBot="1" x14ac:dyDescent="0.3">
      <c r="A303" s="99"/>
      <c r="B303" s="22"/>
      <c r="C303" s="10"/>
      <c r="D303" s="10"/>
      <c r="E303" s="4">
        <f t="shared" si="21"/>
        <v>0</v>
      </c>
    </row>
    <row r="304" spans="1:5" ht="14.5" thickBot="1" x14ac:dyDescent="0.3">
      <c r="A304" s="99"/>
      <c r="B304" s="22"/>
      <c r="C304" s="10"/>
      <c r="D304" s="7"/>
      <c r="E304" s="4">
        <f t="shared" si="21"/>
        <v>0</v>
      </c>
    </row>
    <row r="305" spans="1:5" ht="14.5" thickBot="1" x14ac:dyDescent="0.3">
      <c r="A305" s="12"/>
      <c r="B305" s="13" t="s">
        <v>49</v>
      </c>
      <c r="C305" s="11"/>
      <c r="D305" s="11"/>
      <c r="E305" s="4">
        <f>SUM(E293:E304)</f>
        <v>11</v>
      </c>
    </row>
    <row r="306" spans="1:5" x14ac:dyDescent="0.25">
      <c r="A306" s="114" t="s">
        <v>268</v>
      </c>
      <c r="B306" s="114"/>
      <c r="C306" s="114"/>
      <c r="D306" s="114"/>
      <c r="E306" s="114"/>
    </row>
    <row r="307" spans="1:5" ht="14.5" thickBot="1" x14ac:dyDescent="0.3">
      <c r="A307" s="105" t="s">
        <v>269</v>
      </c>
      <c r="B307" s="105"/>
      <c r="C307" s="105"/>
      <c r="D307" s="105"/>
      <c r="E307" s="105"/>
    </row>
    <row r="308" spans="1:5" ht="14.5" thickBot="1" x14ac:dyDescent="0.3">
      <c r="A308" s="2" t="s">
        <v>5</v>
      </c>
      <c r="B308" s="3" t="s">
        <v>6</v>
      </c>
      <c r="C308" s="3" t="s">
        <v>7</v>
      </c>
      <c r="D308" s="3" t="s">
        <v>8</v>
      </c>
      <c r="E308" s="4" t="s">
        <v>9</v>
      </c>
    </row>
    <row r="309" spans="1:5" ht="41" thickBot="1" x14ac:dyDescent="0.3">
      <c r="A309" s="104">
        <v>100</v>
      </c>
      <c r="B309" s="22" t="s">
        <v>270</v>
      </c>
      <c r="C309" s="10">
        <v>20</v>
      </c>
      <c r="D309" s="7"/>
      <c r="E309" s="4">
        <f t="shared" ref="E309:E318" si="22">IF(D309="√",C309,0)</f>
        <v>0</v>
      </c>
    </row>
    <row r="310" spans="1:5" ht="27.5" thickBot="1" x14ac:dyDescent="0.3">
      <c r="A310" s="104"/>
      <c r="B310" s="84" t="s">
        <v>271</v>
      </c>
      <c r="C310" s="10">
        <v>10</v>
      </c>
      <c r="D310" s="7"/>
      <c r="E310" s="4">
        <f t="shared" si="22"/>
        <v>0</v>
      </c>
    </row>
    <row r="311" spans="1:5" ht="27.5" thickBot="1" x14ac:dyDescent="0.3">
      <c r="A311" s="104"/>
      <c r="B311" s="84" t="s">
        <v>272</v>
      </c>
      <c r="C311" s="10">
        <v>25</v>
      </c>
      <c r="D311" s="10"/>
      <c r="E311" s="4">
        <f t="shared" si="22"/>
        <v>0</v>
      </c>
    </row>
    <row r="312" spans="1:5" ht="24.5" thickBot="1" x14ac:dyDescent="0.3">
      <c r="A312" s="104"/>
      <c r="B312" s="16" t="s">
        <v>273</v>
      </c>
      <c r="C312" s="71">
        <v>15</v>
      </c>
      <c r="D312" s="7"/>
      <c r="E312" s="4">
        <f t="shared" si="22"/>
        <v>0</v>
      </c>
    </row>
    <row r="313" spans="1:5" ht="24.5" thickBot="1" x14ac:dyDescent="0.3">
      <c r="A313" s="104"/>
      <c r="B313" s="17" t="s">
        <v>274</v>
      </c>
      <c r="C313" s="72">
        <v>15</v>
      </c>
      <c r="D313" s="10"/>
      <c r="E313" s="4">
        <f t="shared" si="22"/>
        <v>0</v>
      </c>
    </row>
    <row r="314" spans="1:5" ht="14.5" thickBot="1" x14ac:dyDescent="0.3">
      <c r="A314" s="104"/>
      <c r="B314" s="68" t="s">
        <v>223</v>
      </c>
      <c r="C314" s="65">
        <v>8</v>
      </c>
      <c r="D314" s="10"/>
      <c r="E314" s="4">
        <f t="shared" si="22"/>
        <v>0</v>
      </c>
    </row>
    <row r="315" spans="1:5" ht="14.5" thickBot="1" x14ac:dyDescent="0.3">
      <c r="A315" s="104"/>
      <c r="B315" s="69" t="s">
        <v>224</v>
      </c>
      <c r="C315" s="65">
        <v>12</v>
      </c>
      <c r="D315" s="7"/>
      <c r="E315" s="4">
        <f t="shared" si="22"/>
        <v>0</v>
      </c>
    </row>
    <row r="316" spans="1:5" ht="14.5" thickBot="1" x14ac:dyDescent="0.3">
      <c r="A316" s="104"/>
      <c r="B316" s="69" t="s">
        <v>225</v>
      </c>
      <c r="C316" s="65">
        <v>15</v>
      </c>
      <c r="D316" s="10"/>
      <c r="E316" s="4">
        <f t="shared" si="22"/>
        <v>0</v>
      </c>
    </row>
    <row r="317" spans="1:5" ht="14.5" thickBot="1" x14ac:dyDescent="0.3">
      <c r="A317" s="104"/>
      <c r="B317" s="69" t="s">
        <v>226</v>
      </c>
      <c r="C317" s="65">
        <v>20</v>
      </c>
      <c r="D317" s="10"/>
      <c r="E317" s="4">
        <f t="shared" si="22"/>
        <v>0</v>
      </c>
    </row>
    <row r="318" spans="1:5" ht="14.5" thickBot="1" x14ac:dyDescent="0.3">
      <c r="A318" s="104"/>
      <c r="B318" s="69" t="s">
        <v>227</v>
      </c>
      <c r="C318" s="65">
        <v>25</v>
      </c>
      <c r="D318" s="10"/>
      <c r="E318" s="4">
        <f t="shared" si="22"/>
        <v>0</v>
      </c>
    </row>
    <row r="319" spans="1:5" ht="14.5" thickBot="1" x14ac:dyDescent="0.3">
      <c r="A319" s="99"/>
      <c r="B319" s="55"/>
      <c r="C319" s="10"/>
      <c r="D319" s="10"/>
      <c r="E319" s="4"/>
    </row>
    <row r="320" spans="1:5" ht="14.5" thickBot="1" x14ac:dyDescent="0.3">
      <c r="A320" s="15"/>
      <c r="B320" s="55"/>
      <c r="C320" s="10"/>
      <c r="D320" s="10"/>
      <c r="E320" s="4"/>
    </row>
    <row r="321" spans="1:5" ht="14.5" thickBot="1" x14ac:dyDescent="0.3">
      <c r="A321" s="12"/>
      <c r="B321" s="13" t="s">
        <v>49</v>
      </c>
      <c r="C321" s="11"/>
      <c r="D321" s="11"/>
      <c r="E321" s="4">
        <f>SUM(E309:E320)</f>
        <v>0</v>
      </c>
    </row>
    <row r="322" spans="1:5" ht="58" customHeight="1" x14ac:dyDescent="0.25">
      <c r="A322" s="113" t="s">
        <v>275</v>
      </c>
      <c r="B322" s="113"/>
      <c r="C322" s="113"/>
      <c r="D322" s="113"/>
      <c r="E322" s="113"/>
    </row>
    <row r="324" spans="1:5" ht="14.5" thickBot="1" x14ac:dyDescent="0.3">
      <c r="A324" s="105" t="s">
        <v>276</v>
      </c>
      <c r="B324" s="105"/>
      <c r="C324" s="105"/>
      <c r="D324" s="105"/>
      <c r="E324" s="105"/>
    </row>
    <row r="325" spans="1:5" ht="14.5" thickBot="1" x14ac:dyDescent="0.3">
      <c r="A325" s="2" t="s">
        <v>5</v>
      </c>
      <c r="B325" s="3" t="s">
        <v>6</v>
      </c>
      <c r="C325" s="3" t="s">
        <v>7</v>
      </c>
      <c r="D325" s="3" t="s">
        <v>8</v>
      </c>
      <c r="E325" s="4" t="s">
        <v>9</v>
      </c>
    </row>
    <row r="326" spans="1:5" ht="41" thickBot="1" x14ac:dyDescent="0.3">
      <c r="A326" s="104">
        <v>100</v>
      </c>
      <c r="B326" s="22" t="s">
        <v>270</v>
      </c>
      <c r="C326" s="10">
        <v>20</v>
      </c>
      <c r="D326" s="7"/>
      <c r="E326" s="4">
        <f t="shared" ref="E326:E335" si="23">IF(D326="√",C326,0)</f>
        <v>0</v>
      </c>
    </row>
    <row r="327" spans="1:5" ht="27.5" thickBot="1" x14ac:dyDescent="0.3">
      <c r="A327" s="104"/>
      <c r="B327" s="84" t="s">
        <v>271</v>
      </c>
      <c r="C327" s="10">
        <v>10</v>
      </c>
      <c r="D327" s="7"/>
      <c r="E327" s="4">
        <f t="shared" si="23"/>
        <v>0</v>
      </c>
    </row>
    <row r="328" spans="1:5" ht="27.5" thickBot="1" x14ac:dyDescent="0.3">
      <c r="A328" s="104"/>
      <c r="B328" s="84" t="s">
        <v>272</v>
      </c>
      <c r="C328" s="10">
        <v>25</v>
      </c>
      <c r="D328" s="10"/>
      <c r="E328" s="4">
        <f t="shared" si="23"/>
        <v>0</v>
      </c>
    </row>
    <row r="329" spans="1:5" ht="24.5" thickBot="1" x14ac:dyDescent="0.3">
      <c r="A329" s="104"/>
      <c r="B329" s="49" t="s">
        <v>277</v>
      </c>
      <c r="C329" s="71">
        <v>15</v>
      </c>
      <c r="D329" s="7"/>
      <c r="E329" s="4">
        <f t="shared" si="23"/>
        <v>0</v>
      </c>
    </row>
    <row r="330" spans="1:5" ht="24.5" thickBot="1" x14ac:dyDescent="0.3">
      <c r="A330" s="104"/>
      <c r="B330" s="50" t="s">
        <v>278</v>
      </c>
      <c r="C330" s="72">
        <v>15</v>
      </c>
      <c r="D330" s="10"/>
      <c r="E330" s="4">
        <f t="shared" si="23"/>
        <v>0</v>
      </c>
    </row>
    <row r="331" spans="1:5" ht="14.5" thickBot="1" x14ac:dyDescent="0.3">
      <c r="A331" s="104"/>
      <c r="B331" s="85" t="s">
        <v>223</v>
      </c>
      <c r="C331" s="65">
        <v>8</v>
      </c>
      <c r="D331" s="10"/>
      <c r="E331" s="4">
        <f t="shared" si="23"/>
        <v>0</v>
      </c>
    </row>
    <row r="332" spans="1:5" ht="14.5" thickBot="1" x14ac:dyDescent="0.3">
      <c r="A332" s="104"/>
      <c r="B332" s="86" t="s">
        <v>224</v>
      </c>
      <c r="C332" s="65">
        <v>12</v>
      </c>
      <c r="D332" s="7"/>
      <c r="E332" s="4">
        <f t="shared" si="23"/>
        <v>0</v>
      </c>
    </row>
    <row r="333" spans="1:5" ht="14.5" thickBot="1" x14ac:dyDescent="0.3">
      <c r="A333" s="104"/>
      <c r="B333" s="86" t="s">
        <v>225</v>
      </c>
      <c r="C333" s="65">
        <v>15</v>
      </c>
      <c r="D333" s="10"/>
      <c r="E333" s="4">
        <f t="shared" si="23"/>
        <v>0</v>
      </c>
    </row>
    <row r="334" spans="1:5" ht="14.5" thickBot="1" x14ac:dyDescent="0.3">
      <c r="A334" s="104"/>
      <c r="B334" s="86" t="s">
        <v>226</v>
      </c>
      <c r="C334" s="65">
        <v>20</v>
      </c>
      <c r="D334" s="10"/>
      <c r="E334" s="4">
        <f t="shared" si="23"/>
        <v>0</v>
      </c>
    </row>
    <row r="335" spans="1:5" ht="14.5" thickBot="1" x14ac:dyDescent="0.3">
      <c r="A335" s="99"/>
      <c r="B335" s="86" t="s">
        <v>227</v>
      </c>
      <c r="C335" s="65">
        <v>25</v>
      </c>
      <c r="D335" s="10"/>
      <c r="E335" s="4">
        <f t="shared" si="23"/>
        <v>0</v>
      </c>
    </row>
    <row r="336" spans="1:5" ht="14.5" thickBot="1" x14ac:dyDescent="0.3">
      <c r="A336" s="12"/>
      <c r="B336" s="13" t="s">
        <v>49</v>
      </c>
      <c r="C336" s="11"/>
      <c r="D336" s="11"/>
      <c r="E336" s="4">
        <f>SUM(E326:E335)</f>
        <v>0</v>
      </c>
    </row>
    <row r="337" spans="1:5" ht="62" customHeight="1" x14ac:dyDescent="0.25">
      <c r="A337" s="113" t="s">
        <v>275</v>
      </c>
      <c r="B337" s="113"/>
      <c r="C337" s="113"/>
      <c r="D337" s="113"/>
      <c r="E337" s="113"/>
    </row>
    <row r="338" spans="1:5" ht="14.5" thickBot="1" x14ac:dyDescent="0.3">
      <c r="A338" s="105" t="s">
        <v>279</v>
      </c>
      <c r="B338" s="105"/>
      <c r="C338" s="105"/>
      <c r="D338" s="105"/>
      <c r="E338" s="105"/>
    </row>
    <row r="339" spans="1:5" ht="14.5" thickBot="1" x14ac:dyDescent="0.3">
      <c r="A339" s="2" t="s">
        <v>5</v>
      </c>
      <c r="B339" s="3" t="s">
        <v>6</v>
      </c>
      <c r="C339" s="3" t="s">
        <v>7</v>
      </c>
      <c r="D339" s="3" t="s">
        <v>8</v>
      </c>
      <c r="E339" s="4" t="s">
        <v>9</v>
      </c>
    </row>
    <row r="340" spans="1:5" ht="36.5" thickBot="1" x14ac:dyDescent="0.3">
      <c r="A340" s="102">
        <v>40</v>
      </c>
      <c r="B340" s="76" t="s">
        <v>239</v>
      </c>
      <c r="C340" s="10">
        <v>4</v>
      </c>
      <c r="D340" s="7"/>
      <c r="E340" s="4">
        <f>IF(D340="√",C340,0)</f>
        <v>0</v>
      </c>
    </row>
    <row r="341" spans="1:5" ht="36.5" thickBot="1" x14ac:dyDescent="0.3">
      <c r="A341" s="102"/>
      <c r="B341" s="77" t="s">
        <v>240</v>
      </c>
      <c r="C341" s="10">
        <v>8</v>
      </c>
      <c r="D341" s="10"/>
      <c r="E341" s="4">
        <f>IF(D341="√",C341,0)</f>
        <v>0</v>
      </c>
    </row>
    <row r="342" spans="1:5" ht="14.5" thickBot="1" x14ac:dyDescent="0.3">
      <c r="A342" s="102"/>
      <c r="B342" s="16" t="s">
        <v>280</v>
      </c>
      <c r="C342" s="71">
        <v>15</v>
      </c>
      <c r="D342" s="7"/>
      <c r="E342" s="4">
        <f t="shared" ref="E342:E351" si="24">IF(D342="√",C342,0)</f>
        <v>0</v>
      </c>
    </row>
    <row r="343" spans="1:5" ht="14.5" thickBot="1" x14ac:dyDescent="0.3">
      <c r="A343" s="102"/>
      <c r="B343" s="17" t="s">
        <v>243</v>
      </c>
      <c r="C343" s="72">
        <v>15</v>
      </c>
      <c r="D343" s="10"/>
      <c r="E343" s="4">
        <f t="shared" si="24"/>
        <v>0</v>
      </c>
    </row>
    <row r="344" spans="1:5" ht="14.5" thickBot="1" x14ac:dyDescent="0.3">
      <c r="A344" s="102"/>
      <c r="B344" s="17" t="s">
        <v>244</v>
      </c>
      <c r="C344" s="72">
        <v>12</v>
      </c>
      <c r="D344" s="7"/>
      <c r="E344" s="4">
        <f t="shared" si="24"/>
        <v>0</v>
      </c>
    </row>
    <row r="345" spans="1:5" ht="24.5" thickBot="1" x14ac:dyDescent="0.3">
      <c r="A345" s="102"/>
      <c r="B345" s="17" t="s">
        <v>245</v>
      </c>
      <c r="C345" s="72">
        <v>6</v>
      </c>
      <c r="D345" s="7"/>
      <c r="E345" s="4">
        <f t="shared" si="24"/>
        <v>0</v>
      </c>
    </row>
    <row r="346" spans="1:5" ht="41" thickBot="1" x14ac:dyDescent="0.3">
      <c r="A346" s="102"/>
      <c r="B346" s="78" t="s">
        <v>246</v>
      </c>
      <c r="C346" s="10">
        <v>7</v>
      </c>
      <c r="D346" s="10"/>
      <c r="E346" s="4">
        <f t="shared" si="24"/>
        <v>0</v>
      </c>
    </row>
    <row r="347" spans="1:5" ht="27.5" thickBot="1" x14ac:dyDescent="0.3">
      <c r="A347" s="102"/>
      <c r="B347" s="78" t="s">
        <v>247</v>
      </c>
      <c r="C347" s="10">
        <v>17</v>
      </c>
      <c r="D347" s="10"/>
      <c r="E347" s="4">
        <f t="shared" si="24"/>
        <v>0</v>
      </c>
    </row>
    <row r="348" spans="1:5" ht="27.5" thickBot="1" x14ac:dyDescent="0.3">
      <c r="A348" s="102"/>
      <c r="B348" s="22" t="s">
        <v>248</v>
      </c>
      <c r="C348" s="10">
        <v>7</v>
      </c>
      <c r="D348" s="7"/>
      <c r="E348" s="4">
        <f t="shared" si="24"/>
        <v>0</v>
      </c>
    </row>
    <row r="349" spans="1:5" ht="14.5" thickBot="1" x14ac:dyDescent="0.3">
      <c r="A349" s="102"/>
      <c r="B349" s="22"/>
      <c r="C349" s="10"/>
      <c r="D349" s="7"/>
      <c r="E349" s="4">
        <f t="shared" si="24"/>
        <v>0</v>
      </c>
    </row>
    <row r="350" spans="1:5" ht="14.5" thickBot="1" x14ac:dyDescent="0.3">
      <c r="A350" s="102"/>
      <c r="B350" s="22"/>
      <c r="C350" s="10"/>
      <c r="D350" s="10"/>
      <c r="E350" s="4">
        <f t="shared" si="24"/>
        <v>0</v>
      </c>
    </row>
    <row r="351" spans="1:5" ht="14.5" thickBot="1" x14ac:dyDescent="0.3">
      <c r="A351" s="102"/>
      <c r="B351" s="22"/>
      <c r="C351" s="10"/>
      <c r="D351" s="7"/>
      <c r="E351" s="4">
        <f t="shared" si="24"/>
        <v>0</v>
      </c>
    </row>
    <row r="352" spans="1:5" ht="14.5" thickBot="1" x14ac:dyDescent="0.3">
      <c r="A352" s="12"/>
      <c r="B352" s="13" t="s">
        <v>49</v>
      </c>
      <c r="C352" s="11"/>
      <c r="D352" s="11"/>
      <c r="E352" s="4">
        <f>SUM(E340:E351)</f>
        <v>0</v>
      </c>
    </row>
    <row r="353" spans="1:5" x14ac:dyDescent="0.25">
      <c r="A353" s="114" t="s">
        <v>268</v>
      </c>
      <c r="B353" s="114"/>
      <c r="C353" s="114"/>
      <c r="D353" s="114"/>
      <c r="E353" s="114"/>
    </row>
    <row r="354" spans="1:5" ht="14.5" thickBot="1" x14ac:dyDescent="0.3">
      <c r="A354" s="105" t="s">
        <v>281</v>
      </c>
      <c r="B354" s="105"/>
      <c r="C354" s="105"/>
      <c r="D354" s="105"/>
      <c r="E354" s="105"/>
    </row>
    <row r="355" spans="1:5" ht="14.5" thickBot="1" x14ac:dyDescent="0.3">
      <c r="A355" s="2" t="s">
        <v>5</v>
      </c>
      <c r="B355" s="3" t="s">
        <v>6</v>
      </c>
      <c r="C355" s="3" t="s">
        <v>7</v>
      </c>
      <c r="D355" s="3" t="s">
        <v>8</v>
      </c>
      <c r="E355" s="4" t="s">
        <v>9</v>
      </c>
    </row>
    <row r="356" spans="1:5" ht="24.5" thickBot="1" x14ac:dyDescent="0.3">
      <c r="A356" s="99">
        <v>100</v>
      </c>
      <c r="B356" s="16" t="s">
        <v>282</v>
      </c>
      <c r="C356" s="71">
        <v>25</v>
      </c>
      <c r="D356" s="10"/>
      <c r="E356" s="4">
        <f t="shared" ref="E356:E365" si="25">IF(D356="√",C356,0)</f>
        <v>0</v>
      </c>
    </row>
    <row r="357" spans="1:5" ht="16.5" thickBot="1" x14ac:dyDescent="0.3">
      <c r="A357" s="99"/>
      <c r="B357" s="87" t="s">
        <v>283</v>
      </c>
      <c r="C357" s="10">
        <v>12</v>
      </c>
      <c r="D357" s="10"/>
      <c r="E357" s="4">
        <f t="shared" si="25"/>
        <v>0</v>
      </c>
    </row>
    <row r="358" spans="1:5" ht="16.5" thickBot="1" x14ac:dyDescent="0.3">
      <c r="A358" s="99"/>
      <c r="B358" s="87" t="s">
        <v>284</v>
      </c>
      <c r="C358" s="10">
        <v>25</v>
      </c>
      <c r="D358" s="10" t="s">
        <v>176</v>
      </c>
      <c r="E358" s="4">
        <f t="shared" si="25"/>
        <v>25</v>
      </c>
    </row>
    <row r="359" spans="1:5" ht="16.5" thickBot="1" x14ac:dyDescent="0.3">
      <c r="A359" s="99"/>
      <c r="B359" s="87" t="s">
        <v>285</v>
      </c>
      <c r="C359" s="10">
        <v>30</v>
      </c>
      <c r="D359" s="10"/>
      <c r="E359" s="4">
        <f t="shared" si="25"/>
        <v>0</v>
      </c>
    </row>
    <row r="360" spans="1:5" ht="16.5" thickBot="1" x14ac:dyDescent="0.3">
      <c r="A360" s="99"/>
      <c r="B360" s="87" t="s">
        <v>286</v>
      </c>
      <c r="C360" s="10">
        <v>35</v>
      </c>
      <c r="D360" s="10"/>
      <c r="E360" s="4">
        <f t="shared" si="25"/>
        <v>0</v>
      </c>
    </row>
    <row r="361" spans="1:5" ht="14.5" thickBot="1" x14ac:dyDescent="0.3">
      <c r="A361" s="99"/>
      <c r="B361" s="88" t="s">
        <v>287</v>
      </c>
      <c r="C361" s="10">
        <v>7</v>
      </c>
      <c r="D361" s="10" t="s">
        <v>176</v>
      </c>
      <c r="E361" s="4">
        <f t="shared" si="25"/>
        <v>7</v>
      </c>
    </row>
    <row r="362" spans="1:5" ht="14.5" thickBot="1" x14ac:dyDescent="0.3">
      <c r="A362" s="99"/>
      <c r="B362" s="60" t="s">
        <v>288</v>
      </c>
      <c r="C362" s="10">
        <v>17</v>
      </c>
      <c r="D362" s="10"/>
      <c r="E362" s="4">
        <f t="shared" si="25"/>
        <v>0</v>
      </c>
    </row>
    <row r="363" spans="1:5" ht="28" thickBot="1" x14ac:dyDescent="0.3">
      <c r="A363" s="99"/>
      <c r="B363" s="60" t="s">
        <v>289</v>
      </c>
      <c r="C363" s="10">
        <v>25</v>
      </c>
      <c r="D363" s="10"/>
      <c r="E363" s="4">
        <f t="shared" si="25"/>
        <v>0</v>
      </c>
    </row>
    <row r="364" spans="1:5" ht="14.5" thickBot="1" x14ac:dyDescent="0.3">
      <c r="A364" s="99"/>
      <c r="B364" s="88" t="s">
        <v>290</v>
      </c>
      <c r="C364" s="10">
        <v>30</v>
      </c>
      <c r="D364" s="10"/>
      <c r="E364" s="4">
        <f t="shared" si="25"/>
        <v>0</v>
      </c>
    </row>
    <row r="365" spans="1:5" ht="14.5" thickBot="1" x14ac:dyDescent="0.3">
      <c r="A365" s="99"/>
      <c r="B365" s="13"/>
      <c r="C365" s="11"/>
      <c r="D365" s="11"/>
      <c r="E365" s="4">
        <f t="shared" si="25"/>
        <v>0</v>
      </c>
    </row>
    <row r="366" spans="1:5" ht="14.5" thickBot="1" x14ac:dyDescent="0.3">
      <c r="A366" s="12"/>
      <c r="B366" s="13" t="s">
        <v>49</v>
      </c>
      <c r="C366" s="11"/>
      <c r="D366" s="11"/>
      <c r="E366" s="4">
        <f>SUM(E356:E365)</f>
        <v>32</v>
      </c>
    </row>
    <row r="367" spans="1:5" ht="30" customHeight="1" x14ac:dyDescent="0.25">
      <c r="A367" s="106" t="s">
        <v>291</v>
      </c>
      <c r="B367" s="106"/>
      <c r="C367" s="106"/>
      <c r="D367" s="106"/>
      <c r="E367" s="106"/>
    </row>
    <row r="368" spans="1:5" ht="14.5" thickBot="1" x14ac:dyDescent="0.3">
      <c r="A368" s="105" t="s">
        <v>292</v>
      </c>
      <c r="B368" s="105"/>
      <c r="C368" s="105"/>
      <c r="D368" s="105"/>
      <c r="E368" s="105"/>
    </row>
    <row r="369" spans="1:5" ht="14.5" thickBot="1" x14ac:dyDescent="0.3">
      <c r="A369" s="2" t="s">
        <v>5</v>
      </c>
      <c r="B369" s="3" t="s">
        <v>6</v>
      </c>
      <c r="C369" s="3" t="s">
        <v>7</v>
      </c>
      <c r="D369" s="3" t="s">
        <v>8</v>
      </c>
      <c r="E369" s="4" t="s">
        <v>9</v>
      </c>
    </row>
    <row r="370" spans="1:5" ht="14.5" thickBot="1" x14ac:dyDescent="0.3">
      <c r="A370" s="99">
        <v>100</v>
      </c>
      <c r="B370" s="79" t="s">
        <v>293</v>
      </c>
      <c r="C370" s="71">
        <v>13</v>
      </c>
      <c r="D370" s="7"/>
      <c r="E370" s="4">
        <f t="shared" ref="E370:E380" si="26">IF(D370="√",C370,0)</f>
        <v>0</v>
      </c>
    </row>
    <row r="371" spans="1:5" ht="14.5" thickBot="1" x14ac:dyDescent="0.3">
      <c r="A371" s="99"/>
      <c r="B371" s="89" t="s">
        <v>294</v>
      </c>
      <c r="C371" s="72">
        <v>17</v>
      </c>
      <c r="D371" s="10"/>
      <c r="E371" s="4">
        <f t="shared" si="26"/>
        <v>0</v>
      </c>
    </row>
    <row r="372" spans="1:5" ht="14.5" thickBot="1" x14ac:dyDescent="0.3">
      <c r="A372" s="99"/>
      <c r="B372" s="87" t="s">
        <v>295</v>
      </c>
      <c r="C372" s="10">
        <v>7</v>
      </c>
      <c r="D372" s="10" t="s">
        <v>176</v>
      </c>
      <c r="E372" s="4">
        <f t="shared" si="26"/>
        <v>7</v>
      </c>
    </row>
    <row r="373" spans="1:5" ht="14.5" thickBot="1" x14ac:dyDescent="0.3">
      <c r="A373" s="99"/>
      <c r="B373" s="87" t="s">
        <v>296</v>
      </c>
      <c r="C373" s="10">
        <v>12</v>
      </c>
      <c r="D373" s="10"/>
      <c r="E373" s="4">
        <f t="shared" si="26"/>
        <v>0</v>
      </c>
    </row>
    <row r="374" spans="1:5" ht="14.5" thickBot="1" x14ac:dyDescent="0.3">
      <c r="A374" s="99"/>
      <c r="B374" s="87" t="s">
        <v>297</v>
      </c>
      <c r="C374" s="10">
        <v>20</v>
      </c>
      <c r="D374" s="10"/>
      <c r="E374" s="4">
        <f t="shared" si="26"/>
        <v>0</v>
      </c>
    </row>
    <row r="375" spans="1:5" ht="14.5" thickBot="1" x14ac:dyDescent="0.3">
      <c r="A375" s="99"/>
      <c r="B375" s="88" t="s">
        <v>298</v>
      </c>
      <c r="C375" s="10">
        <v>7</v>
      </c>
      <c r="D375" s="10" t="s">
        <v>176</v>
      </c>
      <c r="E375" s="4">
        <f t="shared" si="26"/>
        <v>7</v>
      </c>
    </row>
    <row r="376" spans="1:5" ht="14.5" thickBot="1" x14ac:dyDescent="0.3">
      <c r="A376" s="99"/>
      <c r="B376" s="88" t="s">
        <v>299</v>
      </c>
      <c r="C376" s="10">
        <v>20</v>
      </c>
      <c r="D376" s="10"/>
      <c r="E376" s="4">
        <f t="shared" si="26"/>
        <v>0</v>
      </c>
    </row>
    <row r="377" spans="1:5" ht="14.5" thickBot="1" x14ac:dyDescent="0.3">
      <c r="A377" s="99"/>
      <c r="B377" s="88" t="s">
        <v>300</v>
      </c>
      <c r="C377" s="10">
        <v>30</v>
      </c>
      <c r="D377" s="10"/>
      <c r="E377" s="4">
        <f t="shared" si="26"/>
        <v>0</v>
      </c>
    </row>
    <row r="378" spans="1:5" ht="14.5" thickBot="1" x14ac:dyDescent="0.3">
      <c r="A378" s="99"/>
      <c r="B378" s="88" t="s">
        <v>301</v>
      </c>
      <c r="C378" s="10">
        <v>35</v>
      </c>
      <c r="D378" s="7"/>
      <c r="E378" s="4">
        <f t="shared" si="26"/>
        <v>0</v>
      </c>
    </row>
    <row r="379" spans="1:5" ht="14.5" thickBot="1" x14ac:dyDescent="0.3">
      <c r="A379" s="99"/>
      <c r="B379" s="88" t="s">
        <v>302</v>
      </c>
      <c r="C379" s="10">
        <v>50</v>
      </c>
      <c r="D379" s="10"/>
      <c r="E379" s="4">
        <f t="shared" si="26"/>
        <v>0</v>
      </c>
    </row>
    <row r="380" spans="1:5" ht="14.5" thickBot="1" x14ac:dyDescent="0.3">
      <c r="A380" s="99"/>
      <c r="B380" s="13"/>
      <c r="C380" s="11"/>
      <c r="D380" s="11"/>
      <c r="E380" s="4">
        <f t="shared" si="26"/>
        <v>0</v>
      </c>
    </row>
    <row r="381" spans="1:5" ht="14.5" thickBot="1" x14ac:dyDescent="0.3">
      <c r="A381" s="12"/>
      <c r="B381" s="13" t="s">
        <v>49</v>
      </c>
      <c r="C381" s="11"/>
      <c r="D381" s="11"/>
      <c r="E381" s="4">
        <f>SUM(E370:E380)</f>
        <v>14</v>
      </c>
    </row>
    <row r="383" spans="1:5" ht="14.5" thickBot="1" x14ac:dyDescent="0.3">
      <c r="A383" s="105" t="s">
        <v>303</v>
      </c>
      <c r="B383" s="105"/>
      <c r="C383" s="105"/>
      <c r="D383" s="105"/>
      <c r="E383" s="105"/>
    </row>
    <row r="384" spans="1:5" ht="14.5" thickBot="1" x14ac:dyDescent="0.3">
      <c r="A384" s="2" t="s">
        <v>5</v>
      </c>
      <c r="B384" s="3" t="s">
        <v>6</v>
      </c>
      <c r="C384" s="3" t="s">
        <v>7</v>
      </c>
      <c r="D384" s="3" t="s">
        <v>8</v>
      </c>
      <c r="E384" s="4" t="s">
        <v>9</v>
      </c>
    </row>
    <row r="385" spans="1:5" ht="24.5" thickBot="1" x14ac:dyDescent="0.3">
      <c r="A385" s="99">
        <v>100</v>
      </c>
      <c r="B385" s="16" t="s">
        <v>304</v>
      </c>
      <c r="C385" s="6">
        <v>30</v>
      </c>
      <c r="D385" s="10"/>
      <c r="E385" s="4">
        <f t="shared" ref="E385:E390" si="27">IF(D385="√",C385,0)</f>
        <v>0</v>
      </c>
    </row>
    <row r="386" spans="1:5" ht="14.5" thickBot="1" x14ac:dyDescent="0.3">
      <c r="A386" s="99"/>
      <c r="B386" s="17" t="s">
        <v>305</v>
      </c>
      <c r="C386" s="9">
        <v>15</v>
      </c>
      <c r="D386" s="7"/>
      <c r="E386" s="4">
        <f t="shared" si="27"/>
        <v>0</v>
      </c>
    </row>
    <row r="387" spans="1:5" ht="14.5" thickBot="1" x14ac:dyDescent="0.3">
      <c r="A387" s="99"/>
      <c r="B387" s="17" t="s">
        <v>306</v>
      </c>
      <c r="C387" s="9">
        <v>15</v>
      </c>
      <c r="D387" s="7"/>
      <c r="E387" s="4">
        <f t="shared" si="27"/>
        <v>0</v>
      </c>
    </row>
    <row r="388" spans="1:5" ht="14.5" thickBot="1" x14ac:dyDescent="0.3">
      <c r="A388" s="99"/>
      <c r="B388" s="17" t="s">
        <v>307</v>
      </c>
      <c r="C388" s="9">
        <v>15</v>
      </c>
      <c r="D388" s="10"/>
      <c r="E388" s="4">
        <f t="shared" si="27"/>
        <v>0</v>
      </c>
    </row>
    <row r="389" spans="1:5" ht="14.5" thickBot="1" x14ac:dyDescent="0.3">
      <c r="A389" s="99"/>
      <c r="B389" s="17" t="s">
        <v>308</v>
      </c>
      <c r="C389" s="9">
        <v>15</v>
      </c>
      <c r="D389" s="10"/>
      <c r="E389" s="4">
        <f t="shared" si="27"/>
        <v>0</v>
      </c>
    </row>
    <row r="390" spans="1:5" ht="24.5" thickBot="1" x14ac:dyDescent="0.3">
      <c r="A390" s="99"/>
      <c r="B390" s="17" t="s">
        <v>309</v>
      </c>
      <c r="C390" s="9">
        <v>10</v>
      </c>
      <c r="D390" s="7"/>
      <c r="E390" s="4">
        <f t="shared" si="27"/>
        <v>0</v>
      </c>
    </row>
    <row r="391" spans="1:5" ht="14.5" thickBot="1" x14ac:dyDescent="0.3">
      <c r="A391" s="12"/>
      <c r="B391" s="13" t="s">
        <v>49</v>
      </c>
      <c r="C391" s="11"/>
      <c r="D391" s="11"/>
      <c r="E391" s="4">
        <f>SUM(E385:E390)</f>
        <v>0</v>
      </c>
    </row>
    <row r="393" spans="1:5" ht="14.5" thickBot="1" x14ac:dyDescent="0.3">
      <c r="A393" s="105" t="s">
        <v>310</v>
      </c>
      <c r="B393" s="105"/>
      <c r="C393" s="105"/>
      <c r="D393" s="105"/>
      <c r="E393" s="105"/>
    </row>
    <row r="394" spans="1:5" ht="14.5" thickBot="1" x14ac:dyDescent="0.3">
      <c r="A394" s="2" t="s">
        <v>5</v>
      </c>
      <c r="B394" s="3" t="s">
        <v>6</v>
      </c>
      <c r="C394" s="3" t="s">
        <v>7</v>
      </c>
      <c r="D394" s="3" t="s">
        <v>8</v>
      </c>
      <c r="E394" s="4" t="s">
        <v>9</v>
      </c>
    </row>
    <row r="395" spans="1:5" ht="24.5" thickBot="1" x14ac:dyDescent="0.3">
      <c r="A395" s="99">
        <v>100</v>
      </c>
      <c r="B395" s="16" t="s">
        <v>311</v>
      </c>
      <c r="C395" s="71">
        <v>20</v>
      </c>
      <c r="D395" s="81"/>
      <c r="E395" s="4">
        <f t="shared" ref="E395:E406" si="28">IF(D395="√",C395,0)</f>
        <v>0</v>
      </c>
    </row>
    <row r="396" spans="1:5" ht="24.5" thickBot="1" x14ac:dyDescent="0.3">
      <c r="A396" s="99"/>
      <c r="B396" s="17" t="s">
        <v>312</v>
      </c>
      <c r="C396" s="72">
        <v>20</v>
      </c>
      <c r="D396" s="7"/>
      <c r="E396" s="4">
        <f t="shared" si="28"/>
        <v>0</v>
      </c>
    </row>
    <row r="397" spans="1:5" ht="24.5" thickBot="1" x14ac:dyDescent="0.3">
      <c r="A397" s="99"/>
      <c r="B397" s="17" t="s">
        <v>313</v>
      </c>
      <c r="C397" s="72">
        <v>20</v>
      </c>
      <c r="D397" s="81"/>
      <c r="E397" s="4">
        <f t="shared" si="28"/>
        <v>0</v>
      </c>
    </row>
    <row r="398" spans="1:5" ht="24.5" thickBot="1" x14ac:dyDescent="0.3">
      <c r="A398" s="99"/>
      <c r="B398" s="17" t="s">
        <v>314</v>
      </c>
      <c r="C398" s="72">
        <v>10</v>
      </c>
      <c r="D398" s="81"/>
      <c r="E398" s="4">
        <f t="shared" si="28"/>
        <v>0</v>
      </c>
    </row>
    <row r="399" spans="1:5" ht="24.5" thickBot="1" x14ac:dyDescent="0.3">
      <c r="A399" s="99"/>
      <c r="B399" s="17" t="s">
        <v>315</v>
      </c>
      <c r="C399" s="72">
        <v>5</v>
      </c>
      <c r="D399" s="81"/>
      <c r="E399" s="4">
        <f t="shared" si="28"/>
        <v>0</v>
      </c>
    </row>
    <row r="400" spans="1:5" ht="27.5" thickBot="1" x14ac:dyDescent="0.3">
      <c r="A400" s="99"/>
      <c r="B400" s="60" t="s">
        <v>316</v>
      </c>
      <c r="C400" s="10">
        <v>5</v>
      </c>
      <c r="D400" s="7"/>
      <c r="E400" s="4">
        <f t="shared" si="28"/>
        <v>0</v>
      </c>
    </row>
    <row r="401" spans="1:5" ht="27.5" thickBot="1" x14ac:dyDescent="0.3">
      <c r="A401" s="99"/>
      <c r="B401" s="60" t="s">
        <v>317</v>
      </c>
      <c r="C401" s="10">
        <v>12</v>
      </c>
      <c r="D401" s="7"/>
      <c r="E401" s="4">
        <f t="shared" si="28"/>
        <v>0</v>
      </c>
    </row>
    <row r="402" spans="1:5" ht="27.5" thickBot="1" x14ac:dyDescent="0.3">
      <c r="A402" s="99"/>
      <c r="B402" s="60" t="s">
        <v>318</v>
      </c>
      <c r="C402" s="10">
        <v>25</v>
      </c>
      <c r="D402" s="81"/>
      <c r="E402" s="4">
        <f t="shared" si="28"/>
        <v>0</v>
      </c>
    </row>
    <row r="403" spans="1:5" ht="14.5" thickBot="1" x14ac:dyDescent="0.3">
      <c r="A403" s="99"/>
      <c r="B403" s="55"/>
      <c r="C403" s="10"/>
      <c r="D403" s="81"/>
      <c r="E403" s="4">
        <f t="shared" si="28"/>
        <v>0</v>
      </c>
    </row>
    <row r="404" spans="1:5" ht="14.5" thickBot="1" x14ac:dyDescent="0.3">
      <c r="A404" s="99"/>
      <c r="B404" s="13"/>
      <c r="C404" s="11"/>
      <c r="D404" s="11"/>
      <c r="E404" s="4">
        <f t="shared" si="28"/>
        <v>0</v>
      </c>
    </row>
    <row r="405" spans="1:5" ht="14.5" thickBot="1" x14ac:dyDescent="0.3">
      <c r="A405" s="99"/>
      <c r="B405" s="11"/>
      <c r="C405" s="11"/>
      <c r="D405" s="11"/>
      <c r="E405" s="4">
        <f t="shared" si="28"/>
        <v>0</v>
      </c>
    </row>
    <row r="406" spans="1:5" ht="14.5" thickBot="1" x14ac:dyDescent="0.3">
      <c r="A406" s="99"/>
      <c r="B406" s="13"/>
      <c r="C406" s="11"/>
      <c r="D406" s="11"/>
      <c r="E406" s="4">
        <f t="shared" si="28"/>
        <v>0</v>
      </c>
    </row>
    <row r="407" spans="1:5" ht="14.5" thickBot="1" x14ac:dyDescent="0.3">
      <c r="A407" s="12"/>
      <c r="B407" s="13" t="s">
        <v>49</v>
      </c>
      <c r="C407" s="11"/>
      <c r="D407" s="14"/>
      <c r="E407" s="4">
        <f>SUM(E395:E406)</f>
        <v>0</v>
      </c>
    </row>
    <row r="408" spans="1:5" x14ac:dyDescent="0.25">
      <c r="A408" s="1" t="s">
        <v>118</v>
      </c>
      <c r="E408" s="1"/>
    </row>
    <row r="409" spans="1:5" ht="14.5" thickBot="1" x14ac:dyDescent="0.3">
      <c r="A409" s="105" t="s">
        <v>319</v>
      </c>
      <c r="B409" s="105"/>
      <c r="C409" s="105"/>
      <c r="D409" s="105"/>
      <c r="E409" s="105"/>
    </row>
    <row r="410" spans="1:5" ht="14.5" thickBot="1" x14ac:dyDescent="0.3">
      <c r="A410" s="2" t="s">
        <v>5</v>
      </c>
      <c r="B410" s="3" t="s">
        <v>6</v>
      </c>
      <c r="C410" s="3" t="s">
        <v>7</v>
      </c>
      <c r="D410" s="3" t="s">
        <v>8</v>
      </c>
      <c r="E410" s="4" t="s">
        <v>9</v>
      </c>
    </row>
    <row r="411" spans="1:5" ht="36.5" thickBot="1" x14ac:dyDescent="0.3">
      <c r="A411" s="99">
        <v>100</v>
      </c>
      <c r="B411" s="76" t="s">
        <v>239</v>
      </c>
      <c r="C411" s="10">
        <v>4</v>
      </c>
      <c r="D411" s="10" t="s">
        <v>176</v>
      </c>
      <c r="E411" s="4">
        <f t="shared" ref="E411:E420" si="29">IF(D411="√",C411,0)</f>
        <v>4</v>
      </c>
    </row>
    <row r="412" spans="1:5" ht="36.5" thickBot="1" x14ac:dyDescent="0.3">
      <c r="A412" s="99"/>
      <c r="B412" s="77" t="s">
        <v>240</v>
      </c>
      <c r="C412" s="10">
        <v>8</v>
      </c>
      <c r="D412" s="10"/>
      <c r="E412" s="4">
        <f t="shared" si="29"/>
        <v>0</v>
      </c>
    </row>
    <row r="413" spans="1:5" ht="36.5" thickBot="1" x14ac:dyDescent="0.3">
      <c r="A413" s="99"/>
      <c r="B413" s="16" t="s">
        <v>320</v>
      </c>
      <c r="C413" s="71">
        <v>20</v>
      </c>
      <c r="D413" s="10"/>
      <c r="E413" s="4">
        <f t="shared" si="29"/>
        <v>0</v>
      </c>
    </row>
    <row r="414" spans="1:5" ht="14.5" thickBot="1" x14ac:dyDescent="0.3">
      <c r="A414" s="99"/>
      <c r="B414" s="17" t="s">
        <v>321</v>
      </c>
      <c r="C414" s="72">
        <v>15</v>
      </c>
      <c r="D414" s="10"/>
      <c r="E414" s="4">
        <f t="shared" si="29"/>
        <v>0</v>
      </c>
    </row>
    <row r="415" spans="1:5" ht="14.5" thickBot="1" x14ac:dyDescent="0.3">
      <c r="A415" s="99"/>
      <c r="B415" s="17" t="s">
        <v>243</v>
      </c>
      <c r="C415" s="72">
        <v>15</v>
      </c>
      <c r="D415" s="7"/>
      <c r="E415" s="4">
        <f t="shared" si="29"/>
        <v>0</v>
      </c>
    </row>
    <row r="416" spans="1:5" ht="14.5" thickBot="1" x14ac:dyDescent="0.3">
      <c r="A416" s="99"/>
      <c r="B416" s="17" t="s">
        <v>244</v>
      </c>
      <c r="C416" s="72">
        <v>12</v>
      </c>
      <c r="D416" s="7"/>
      <c r="E416" s="4">
        <f t="shared" si="29"/>
        <v>0</v>
      </c>
    </row>
    <row r="417" spans="1:5" ht="14.5" thickBot="1" x14ac:dyDescent="0.3">
      <c r="A417" s="99"/>
      <c r="B417" s="17" t="s">
        <v>322</v>
      </c>
      <c r="C417" s="72">
        <v>6</v>
      </c>
      <c r="D417" s="10"/>
      <c r="E417" s="4">
        <f t="shared" si="29"/>
        <v>0</v>
      </c>
    </row>
    <row r="418" spans="1:5" ht="41" thickBot="1" x14ac:dyDescent="0.3">
      <c r="A418" s="99"/>
      <c r="B418" s="78" t="s">
        <v>246</v>
      </c>
      <c r="C418" s="10">
        <v>7</v>
      </c>
      <c r="D418" s="10" t="s">
        <v>176</v>
      </c>
      <c r="E418" s="4">
        <f t="shared" si="29"/>
        <v>7</v>
      </c>
    </row>
    <row r="419" spans="1:5" ht="27.5" thickBot="1" x14ac:dyDescent="0.3">
      <c r="A419" s="99"/>
      <c r="B419" s="78" t="s">
        <v>247</v>
      </c>
      <c r="C419" s="10">
        <v>17</v>
      </c>
      <c r="D419" s="10"/>
      <c r="E419" s="4">
        <f t="shared" si="29"/>
        <v>0</v>
      </c>
    </row>
    <row r="420" spans="1:5" ht="27.5" thickBot="1" x14ac:dyDescent="0.3">
      <c r="A420" s="99"/>
      <c r="B420" s="22" t="s">
        <v>248</v>
      </c>
      <c r="C420" s="10">
        <v>7</v>
      </c>
      <c r="D420" s="7"/>
      <c r="E420" s="4">
        <f t="shared" si="29"/>
        <v>0</v>
      </c>
    </row>
    <row r="421" spans="1:5" ht="14.5" thickBot="1" x14ac:dyDescent="0.3">
      <c r="A421" s="99"/>
      <c r="B421" s="22"/>
      <c r="C421" s="10"/>
      <c r="D421" s="10"/>
      <c r="E421" s="4"/>
    </row>
    <row r="422" spans="1:5" ht="14.5" thickBot="1" x14ac:dyDescent="0.3">
      <c r="A422" s="99"/>
      <c r="B422" s="22"/>
      <c r="C422" s="10"/>
      <c r="D422" s="7"/>
      <c r="E422" s="4"/>
    </row>
    <row r="423" spans="1:5" ht="14.5" thickBot="1" x14ac:dyDescent="0.3">
      <c r="A423" s="12"/>
      <c r="B423" s="13" t="s">
        <v>49</v>
      </c>
      <c r="C423" s="11"/>
      <c r="D423" s="11"/>
      <c r="E423" s="4">
        <f>SUM(E411:E422)</f>
        <v>11</v>
      </c>
    </row>
    <row r="424" spans="1:5" x14ac:dyDescent="0.25">
      <c r="A424" s="107" t="s">
        <v>268</v>
      </c>
      <c r="B424" s="107"/>
      <c r="C424" s="107"/>
      <c r="D424" s="107"/>
      <c r="E424" s="107"/>
    </row>
  </sheetData>
  <mergeCells count="173">
    <mergeCell ref="A1:E1"/>
    <mergeCell ref="H1:W1"/>
    <mergeCell ref="A2:E2"/>
    <mergeCell ref="I2:W2"/>
    <mergeCell ref="I3:J3"/>
    <mergeCell ref="K3:M3"/>
    <mergeCell ref="N3:O3"/>
    <mergeCell ref="P3:Q3"/>
    <mergeCell ref="R3:S3"/>
    <mergeCell ref="T3:W3"/>
    <mergeCell ref="F1:G7"/>
    <mergeCell ref="I6:J6"/>
    <mergeCell ref="K6:M6"/>
    <mergeCell ref="N6:O6"/>
    <mergeCell ref="P6:Q6"/>
    <mergeCell ref="R6:S6"/>
    <mergeCell ref="T6:W6"/>
    <mergeCell ref="I7:J7"/>
    <mergeCell ref="K7:M7"/>
    <mergeCell ref="N7:O7"/>
    <mergeCell ref="P7:Q7"/>
    <mergeCell ref="R7:S7"/>
    <mergeCell ref="T7:W7"/>
    <mergeCell ref="A30:E30"/>
    <mergeCell ref="I13:W13"/>
    <mergeCell ref="A14:E14"/>
    <mergeCell ref="A15:E15"/>
    <mergeCell ref="H18:W18"/>
    <mergeCell ref="I19:W19"/>
    <mergeCell ref="I20:L20"/>
    <mergeCell ref="M20:O20"/>
    <mergeCell ref="P20:R20"/>
    <mergeCell ref="S20:W20"/>
    <mergeCell ref="I31:W31"/>
    <mergeCell ref="G33:L33"/>
    <mergeCell ref="I34:L34"/>
    <mergeCell ref="A44:E44"/>
    <mergeCell ref="A58:E58"/>
    <mergeCell ref="A71:E71"/>
    <mergeCell ref="A87:E87"/>
    <mergeCell ref="A101:E101"/>
    <mergeCell ref="A116:E116"/>
    <mergeCell ref="A128:E128"/>
    <mergeCell ref="A142:E142"/>
    <mergeCell ref="A152:E152"/>
    <mergeCell ref="A165:E165"/>
    <mergeCell ref="A166:E166"/>
    <mergeCell ref="A180:E180"/>
    <mergeCell ref="A195:E195"/>
    <mergeCell ref="A209:E209"/>
    <mergeCell ref="A210:E210"/>
    <mergeCell ref="A322:E322"/>
    <mergeCell ref="A324:E324"/>
    <mergeCell ref="A337:E337"/>
    <mergeCell ref="A338:E338"/>
    <mergeCell ref="A353:E353"/>
    <mergeCell ref="A224:E224"/>
    <mergeCell ref="A225:E225"/>
    <mergeCell ref="A237:E237"/>
    <mergeCell ref="A238:E238"/>
    <mergeCell ref="A250:E250"/>
    <mergeCell ref="A251:E251"/>
    <mergeCell ref="A265:E265"/>
    <mergeCell ref="A266:E266"/>
    <mergeCell ref="A279:E279"/>
    <mergeCell ref="A240:A249"/>
    <mergeCell ref="A253:A263"/>
    <mergeCell ref="A268:A276"/>
    <mergeCell ref="A393:E393"/>
    <mergeCell ref="A409:E409"/>
    <mergeCell ref="A424:E424"/>
    <mergeCell ref="A4:A12"/>
    <mergeCell ref="A17:A27"/>
    <mergeCell ref="A32:A41"/>
    <mergeCell ref="A46:A55"/>
    <mergeCell ref="A60:A68"/>
    <mergeCell ref="A73:A84"/>
    <mergeCell ref="A89:A98"/>
    <mergeCell ref="A103:A113"/>
    <mergeCell ref="A118:A125"/>
    <mergeCell ref="A130:A139"/>
    <mergeCell ref="A144:A149"/>
    <mergeCell ref="A154:A163"/>
    <mergeCell ref="A168:A177"/>
    <mergeCell ref="A182:A192"/>
    <mergeCell ref="A197:A206"/>
    <mergeCell ref="A212:A222"/>
    <mergeCell ref="A227:A235"/>
    <mergeCell ref="A290:E290"/>
    <mergeCell ref="A291:E291"/>
    <mergeCell ref="A306:E306"/>
    <mergeCell ref="A307:E307"/>
    <mergeCell ref="A411:A422"/>
    <mergeCell ref="C52:C53"/>
    <mergeCell ref="G36:G39"/>
    <mergeCell ref="H25:H26"/>
    <mergeCell ref="I9:I10"/>
    <mergeCell ref="I25:I26"/>
    <mergeCell ref="I27:I28"/>
    <mergeCell ref="J9:J10"/>
    <mergeCell ref="J25:J26"/>
    <mergeCell ref="J27:J28"/>
    <mergeCell ref="G34:H35"/>
    <mergeCell ref="A281:A288"/>
    <mergeCell ref="A293:A304"/>
    <mergeCell ref="A309:A319"/>
    <mergeCell ref="A326:A335"/>
    <mergeCell ref="A340:A351"/>
    <mergeCell ref="A356:A365"/>
    <mergeCell ref="A370:A380"/>
    <mergeCell ref="A385:A390"/>
    <mergeCell ref="A395:A406"/>
    <mergeCell ref="A354:E354"/>
    <mergeCell ref="A367:E367"/>
    <mergeCell ref="A368:E368"/>
    <mergeCell ref="A383:E383"/>
    <mergeCell ref="K9:K10"/>
    <mergeCell ref="K25:K26"/>
    <mergeCell ref="K27:K28"/>
    <mergeCell ref="L9:L10"/>
    <mergeCell ref="L25:L26"/>
    <mergeCell ref="L27:L28"/>
    <mergeCell ref="M9:M10"/>
    <mergeCell ref="M25:M26"/>
    <mergeCell ref="M27:M28"/>
    <mergeCell ref="I23:L23"/>
    <mergeCell ref="M23:O23"/>
    <mergeCell ref="I24:L24"/>
    <mergeCell ref="M24:O24"/>
    <mergeCell ref="Q27:Q28"/>
    <mergeCell ref="R9:R10"/>
    <mergeCell ref="R25:R26"/>
    <mergeCell ref="R27:R28"/>
    <mergeCell ref="S9:S10"/>
    <mergeCell ref="S25:S26"/>
    <mergeCell ref="S27:S28"/>
    <mergeCell ref="N9:N10"/>
    <mergeCell ref="N25:N26"/>
    <mergeCell ref="N27:N28"/>
    <mergeCell ref="O9:O10"/>
    <mergeCell ref="O25:O26"/>
    <mergeCell ref="O27:O28"/>
    <mergeCell ref="P9:P10"/>
    <mergeCell ref="P25:P26"/>
    <mergeCell ref="P27:P28"/>
    <mergeCell ref="P23:R23"/>
    <mergeCell ref="S23:W23"/>
    <mergeCell ref="P24:R24"/>
    <mergeCell ref="S24:W24"/>
    <mergeCell ref="W9:W10"/>
    <mergeCell ref="W25:W26"/>
    <mergeCell ref="W27:W28"/>
    <mergeCell ref="I4:J5"/>
    <mergeCell ref="T4:W5"/>
    <mergeCell ref="N4:O5"/>
    <mergeCell ref="P4:Q5"/>
    <mergeCell ref="R4:S5"/>
    <mergeCell ref="I21:L22"/>
    <mergeCell ref="M21:O22"/>
    <mergeCell ref="P21:R22"/>
    <mergeCell ref="S21:W22"/>
    <mergeCell ref="K4:M5"/>
    <mergeCell ref="T9:T10"/>
    <mergeCell ref="T25:T26"/>
    <mergeCell ref="T27:T28"/>
    <mergeCell ref="U9:U10"/>
    <mergeCell ref="U25:U26"/>
    <mergeCell ref="U27:U28"/>
    <mergeCell ref="V9:V10"/>
    <mergeCell ref="V25:V26"/>
    <mergeCell ref="V27:V28"/>
    <mergeCell ref="Q9:Q10"/>
    <mergeCell ref="Q25:Q26"/>
  </mergeCells>
  <phoneticPr fontId="30"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114富力城D站户线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yucheng zhang</cp:lastModifiedBy>
  <dcterms:created xsi:type="dcterms:W3CDTF">2019-03-10T01:37:00Z</dcterms:created>
  <dcterms:modified xsi:type="dcterms:W3CDTF">2025-06-23T06:56:58Z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85CD7E7033A849F491CD65B33CED7AAF</vt:lpwstr>
  </property>
</Properties>
</file>